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655" windowHeight="6795" activeTab="0"/>
  </bookViews>
  <sheets>
    <sheet name="calc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<sst xmlns="http://schemas.openxmlformats.org/spreadsheetml/2006/main" count="47" uniqueCount="45">
  <si>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r>
      <t>a</t>
    </r>
    <r>
      <rPr>
        <sz val="10"/>
        <rFont val="Times New Roman"/>
        <family val="1"/>
      </rPr>
      <t xml:space="preserve"> =</t>
    </r>
  </si>
  <si>
    <r>
      <t>b</t>
    </r>
    <r>
      <rPr>
        <sz val="10"/>
        <rFont val="Times New Roman"/>
        <family val="1"/>
      </rPr>
      <t xml:space="preserve"> =</t>
    </r>
  </si>
  <si>
    <r>
      <t>c</t>
    </r>
    <r>
      <rPr>
        <sz val="10"/>
        <rFont val="Times New Roman"/>
        <family val="1"/>
      </rPr>
      <t xml:space="preserve"> =</t>
    </r>
  </si>
  <si>
    <r>
      <t>d</t>
    </r>
    <r>
      <rPr>
        <sz val="10"/>
        <rFont val="Times New Roman"/>
        <family val="1"/>
      </rPr>
      <t xml:space="preserve"> =</t>
    </r>
  </si>
  <si>
    <r>
      <t>p</t>
    </r>
    <r>
      <rPr>
        <sz val="10"/>
        <rFont val="Times New Roman"/>
        <family val="1"/>
      </rPr>
      <t xml:space="preserve"> =</t>
    </r>
  </si>
  <si>
    <r>
      <t>q</t>
    </r>
    <r>
      <rPr>
        <sz val="10"/>
        <rFont val="Times New Roman"/>
        <family val="1"/>
      </rPr>
      <t xml:space="preserve"> =</t>
    </r>
  </si>
  <si>
    <r>
      <t>(1/2){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>-(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>)[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>/(3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>)]+2[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>/(3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>)]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} =</t>
    </r>
  </si>
  <si>
    <r>
      <t>b</t>
    </r>
    <r>
      <rPr>
        <sz val="10"/>
        <rFont val="Times New Roman"/>
        <family val="1"/>
      </rPr>
      <t>/(3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>)</t>
    </r>
    <r>
      <rPr>
        <sz val="10"/>
        <rFont val="Times New Roman"/>
        <family val="1"/>
      </rPr>
      <t xml:space="preserve"> =</t>
    </r>
  </si>
  <si>
    <r>
      <t>c</t>
    </r>
    <r>
      <rPr>
        <sz val="10"/>
        <rFont val="Times New Roman"/>
        <family val="1"/>
      </rPr>
      <t>/(3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>)-[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>/(3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>)]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</si>
  <si>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D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p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q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=</t>
    </r>
  </si>
  <si>
    <r>
      <t>d</t>
    </r>
    <r>
      <rPr>
        <sz val="10"/>
        <rFont val="Times New Roman"/>
        <family val="1"/>
      </rPr>
      <t xml:space="preserve"> = 0</t>
    </r>
  </si>
  <si>
    <r>
      <t>q</t>
    </r>
    <r>
      <rPr>
        <sz val="10"/>
        <rFont val="Times New Roman"/>
        <family val="1"/>
      </rPr>
      <t xml:space="preserve"> = 0</t>
    </r>
  </si>
  <si>
    <r>
      <t>D</t>
    </r>
    <r>
      <rPr>
        <sz val="10"/>
        <rFont val="Times New Roman"/>
        <family val="1"/>
      </rPr>
      <t xml:space="preserve"> &gt; 0;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&gt; 0</t>
    </r>
  </si>
  <si>
    <r>
      <t>D</t>
    </r>
    <r>
      <rPr>
        <sz val="10"/>
        <rFont val="Times New Roman"/>
        <family val="1"/>
      </rPr>
      <t xml:space="preserve"> &gt; 0;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= 0</t>
    </r>
  </si>
  <si>
    <r>
      <t>D</t>
    </r>
    <r>
      <rPr>
        <sz val="10"/>
        <rFont val="Times New Roman"/>
        <family val="1"/>
      </rPr>
      <t xml:space="preserve"> &gt; 0; </t>
    </r>
    <r>
      <rPr>
        <i/>
        <sz val="10"/>
        <rFont val="Times New Roman"/>
        <family val="1"/>
      </rPr>
      <t>p</t>
    </r>
    <r>
      <rPr>
        <sz val="10"/>
        <rFont val="Times New Roman"/>
        <family val="1"/>
      </rPr>
      <t xml:space="preserve"> &lt; 0</t>
    </r>
  </si>
  <si>
    <r>
      <t>D</t>
    </r>
    <r>
      <rPr>
        <sz val="10"/>
        <rFont val="Times New Roman"/>
        <family val="1"/>
      </rPr>
      <t xml:space="preserve"> = 0</t>
    </r>
  </si>
  <si>
    <r>
      <t>D</t>
    </r>
    <r>
      <rPr>
        <sz val="10"/>
        <rFont val="Times New Roman"/>
        <family val="1"/>
      </rPr>
      <t xml:space="preserve"> &lt; 0</t>
    </r>
  </si>
  <si>
    <t>acos =</t>
  </si>
  <si>
    <t>arg =</t>
  </si>
  <si>
    <r>
      <t>B</t>
    </r>
    <r>
      <rPr>
        <sz val="10"/>
        <rFont val="Times New Roman"/>
        <family val="1"/>
      </rPr>
      <t xml:space="preserve"> = (1/2) (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 =</t>
    </r>
  </si>
  <si>
    <t>True ?</t>
  </si>
  <si>
    <r>
      <t>C</t>
    </r>
    <r>
      <rPr>
        <sz val="10"/>
        <rFont val="Times New Roman"/>
        <family val="1"/>
      </rPr>
      <t xml:space="preserve"> = (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+ 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)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</si>
  <si>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=</t>
    </r>
  </si>
  <si>
    <r>
      <t>D</t>
    </r>
    <r>
      <rPr>
        <sz val="10"/>
        <rFont val="Times New Roman"/>
        <family val="1"/>
      </rPr>
      <t xml:space="preserve"> = </t>
    </r>
    <r>
      <rPr>
        <i/>
        <sz val="10"/>
        <rFont val="Times New Roman"/>
        <family val="1"/>
      </rPr>
      <t>B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- 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</si>
  <si>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+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</si>
  <si>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x</t>
    </r>
    <r>
      <rPr>
        <b/>
        <vertAlign val="subscript"/>
        <sz val="10"/>
        <rFont val="Times New Roman"/>
        <family val="1"/>
      </rPr>
      <t>1</t>
    </r>
  </si>
  <si>
    <r>
      <t>x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=</t>
    </r>
  </si>
  <si>
    <r>
      <t>x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 xml:space="preserve"> =</t>
    </r>
  </si>
  <si>
    <r>
      <t>-</t>
    </r>
    <r>
      <rPr>
        <i/>
        <sz val="10"/>
        <rFont val="Times New Roman"/>
        <family val="1"/>
      </rPr>
      <t>b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=</t>
    </r>
  </si>
  <si>
    <r>
      <t>1/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>+1/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+1/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</si>
  <si>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-</t>
    </r>
    <r>
      <rPr>
        <i/>
        <sz val="10"/>
        <rFont val="Times New Roman"/>
        <family val="1"/>
      </rPr>
      <t>c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 xml:space="preserve"> =</t>
    </r>
  </si>
  <si>
    <r>
      <t>x</t>
    </r>
    <r>
      <rPr>
        <vertAlign val="sub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x</t>
    </r>
    <r>
      <rPr>
        <vertAlign val="sub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=</t>
    </r>
  </si>
  <si>
    <r>
      <t>-</t>
    </r>
    <r>
      <rPr>
        <i/>
        <sz val="10"/>
        <rFont val="Times New Roman"/>
        <family val="1"/>
      </rPr>
      <t>d</t>
    </r>
    <r>
      <rPr>
        <sz val="10"/>
        <rFont val="Times New Roman"/>
        <family val="1"/>
      </rPr>
      <t>/</t>
    </r>
    <r>
      <rPr>
        <i/>
        <sz val="10"/>
        <rFont val="Times New Roman"/>
        <family val="1"/>
      </rPr>
      <t>a</t>
    </r>
    <r>
      <rPr>
        <sz val="10"/>
        <rFont val="Times New Roman"/>
        <family val="1"/>
      </rPr>
      <t xml:space="preserve"> =</t>
    </r>
  </si>
  <si>
    <t>t</t>
  </si>
  <si>
    <t>Y</t>
  </si>
  <si>
    <t>x</t>
  </si>
  <si>
    <t>b</t>
  </si>
  <si>
    <t>Case</t>
  </si>
  <si>
    <r>
      <t xml:space="preserve">Roots of a cubic (applied to simulating a parabolic variable, </t>
    </r>
    <r>
      <rPr>
        <b/>
        <i/>
        <sz val="10"/>
        <rFont val="Arial Narrow"/>
        <family val="2"/>
      </rPr>
      <t>x</t>
    </r>
    <r>
      <rPr>
        <b/>
        <sz val="10"/>
        <rFont val="Arial Narrow"/>
        <family val="2"/>
      </rPr>
      <t>)</t>
    </r>
  </si>
  <si>
    <t>Alternatively</t>
  </si>
  <si>
    <t>This problem is Case 7 (6 in the extremes).</t>
  </si>
  <si>
    <t>v</t>
  </si>
  <si>
    <t>Confirmations</t>
  </si>
  <si>
    <t>The inverse function</t>
  </si>
  <si>
    <t>The direct function (parabola)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</si>
</sst>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 Narrow"/>
      <family val="0"/>
    </font>
    <font>
      <sz val="8"/>
      <name val="Arial Narrow"/>
      <family val="0"/>
    </font>
    <font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i/>
      <sz val="10"/>
      <name val="Symbol"/>
      <family val="1"/>
    </font>
    <font>
      <b/>
      <i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0" borderId="0" xfId="0" applyFont="1" applyAlignment="1" quotePrefix="1">
      <alignment horizontal="right"/>
    </xf>
    <xf numFmtId="14" fontId="1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3" fillId="0" borderId="7" xfId="0" applyFont="1" applyBorder="1" applyAlignment="1">
      <alignment horizontal="right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3" borderId="0" xfId="0" applyFill="1" applyAlignment="1">
      <alignment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right"/>
    </xf>
    <xf numFmtId="0" fontId="0" fillId="3" borderId="5" xfId="0" applyFill="1" applyBorder="1" applyAlignment="1">
      <alignment/>
    </xf>
    <xf numFmtId="0" fontId="0" fillId="4" borderId="0" xfId="0" applyFill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"/>
    </sheetView>
  </sheetViews>
  <sheetFormatPr defaultColWidth="9.33203125" defaultRowHeight="12.75"/>
  <sheetData>
    <row r="1" spans="1:11" ht="13.5">
      <c r="A1" s="4" t="s">
        <v>0</v>
      </c>
      <c r="B1" s="14">
        <v>0.25</v>
      </c>
      <c r="C1" s="12">
        <v>38795</v>
      </c>
      <c r="D1" s="13" t="s">
        <v>38</v>
      </c>
      <c r="K1" s="35"/>
    </row>
    <row r="2" spans="1:11" ht="12.75">
      <c r="A2" s="4" t="s">
        <v>1</v>
      </c>
      <c r="B2" s="14">
        <v>0</v>
      </c>
      <c r="D2" s="4" t="s">
        <v>7</v>
      </c>
      <c r="I2" s="38">
        <f>$B$2/(3*$B$1)</f>
        <v>0</v>
      </c>
      <c r="K2" s="35"/>
    </row>
    <row r="3" spans="1:11" ht="15.75">
      <c r="A3" s="4" t="s">
        <v>2</v>
      </c>
      <c r="B3" s="14">
        <v>-0.75</v>
      </c>
      <c r="D3" s="4" t="s">
        <v>4</v>
      </c>
      <c r="E3" s="6" t="s">
        <v>8</v>
      </c>
      <c r="I3" s="38">
        <f>$B$3/(3*$B$1)-$I$2^2</f>
        <v>-1</v>
      </c>
      <c r="K3" s="35"/>
    </row>
    <row r="4" spans="1:11" ht="15.75">
      <c r="A4" s="4" t="s">
        <v>3</v>
      </c>
      <c r="B4" s="14">
        <v>0.5</v>
      </c>
      <c r="D4" s="4" t="s">
        <v>5</v>
      </c>
      <c r="E4" s="5" t="s">
        <v>6</v>
      </c>
      <c r="I4" s="38">
        <f>0.5*($B$4/$B$1-($B$3/$B$1)*$I$2+2*($I$2^3))</f>
        <v>1</v>
      </c>
      <c r="K4" s="35"/>
    </row>
    <row r="5" ht="12.75">
      <c r="K5" s="35"/>
    </row>
    <row r="6" spans="2:11" ht="15.75">
      <c r="B6" s="4" t="s">
        <v>9</v>
      </c>
      <c r="C6" s="38">
        <f>$I$3^3+$I$4^2</f>
        <v>0</v>
      </c>
      <c r="H6" s="13" t="s">
        <v>40</v>
      </c>
      <c r="K6" s="35"/>
    </row>
    <row r="7" spans="2:11" ht="15" thickBot="1">
      <c r="B7" s="2" t="s">
        <v>37</v>
      </c>
      <c r="E7" s="7" t="s">
        <v>20</v>
      </c>
      <c r="F7" s="9" t="s">
        <v>25</v>
      </c>
      <c r="K7" s="35"/>
    </row>
    <row r="8" spans="2:11" ht="12.75">
      <c r="B8" s="16">
        <v>1</v>
      </c>
      <c r="C8" s="17" t="s">
        <v>10</v>
      </c>
      <c r="D8" s="18"/>
      <c r="E8" s="19">
        <f>IF($B$4=0,1,0)</f>
        <v>0</v>
      </c>
      <c r="F8" s="20">
        <v>0</v>
      </c>
      <c r="G8" s="45" t="s">
        <v>43</v>
      </c>
      <c r="K8" s="36" t="s">
        <v>39</v>
      </c>
    </row>
    <row r="9" spans="2:11" ht="13.5" thickBot="1">
      <c r="B9" s="21">
        <v>2</v>
      </c>
      <c r="C9" s="22" t="s">
        <v>11</v>
      </c>
      <c r="D9" s="23"/>
      <c r="E9" s="24">
        <f>IF($I$4=0,1,0)</f>
        <v>0</v>
      </c>
      <c r="F9" s="25">
        <f>-$I$2</f>
        <v>0</v>
      </c>
      <c r="G9" s="39" t="s">
        <v>34</v>
      </c>
      <c r="H9" s="42" t="s">
        <v>41</v>
      </c>
      <c r="I9" s="44" t="s">
        <v>35</v>
      </c>
      <c r="J9" s="40" t="s">
        <v>36</v>
      </c>
      <c r="K9" s="41" t="s">
        <v>35</v>
      </c>
    </row>
    <row r="10" spans="2:11" ht="13.5" thickTop="1">
      <c r="B10" s="21">
        <v>3</v>
      </c>
      <c r="C10" s="26" t="s">
        <v>12</v>
      </c>
      <c r="D10" s="23"/>
      <c r="E10" s="24">
        <f>IF(AND($C$6&gt;0,$I$3&gt;0),1,0)</f>
        <v>0</v>
      </c>
      <c r="F10" s="25">
        <f>(-$I$4+SQRT($C$6))^(1/3)-($I$4+SQRT($C$6))^(1/3)-$I$2</f>
        <v>-2</v>
      </c>
      <c r="G10">
        <v>0</v>
      </c>
      <c r="H10" s="43">
        <f aca="true" t="shared" si="0" ref="H10:H18">COS((ACOS(1-2*$G10))/3)</f>
        <v>1</v>
      </c>
      <c r="I10" s="34">
        <f aca="true" t="shared" si="1" ref="I10:I18">-$H10+SQRT(3*(1-$H10^2))</f>
        <v>-1</v>
      </c>
      <c r="J10">
        <f aca="true" t="shared" si="2" ref="J10:J18">(ACOS(1-2*$G10))/3</f>
        <v>0</v>
      </c>
      <c r="K10" s="35">
        <f aca="true" t="shared" si="3" ref="K10:K18">-COS(J10)+SQRT(3)*SIN(J10)</f>
        <v>-1</v>
      </c>
    </row>
    <row r="11" spans="2:11" ht="12.75">
      <c r="B11" s="21">
        <v>4</v>
      </c>
      <c r="C11" s="26" t="s">
        <v>13</v>
      </c>
      <c r="D11" s="23"/>
      <c r="E11" s="24">
        <f>IF(AND($C$6&gt;0,$I$3=0),1,0)</f>
        <v>0</v>
      </c>
      <c r="F11" s="25">
        <f>-(2*$I$4)^(1/3)-$I$2</f>
        <v>-1.2599210498948732</v>
      </c>
      <c r="G11">
        <f>G10+0.125</f>
        <v>0.125</v>
      </c>
      <c r="H11" s="43">
        <f t="shared" si="0"/>
        <v>0.9711209254848331</v>
      </c>
      <c r="I11" s="34">
        <f t="shared" si="1"/>
        <v>-0.5578746983315246</v>
      </c>
      <c r="J11">
        <f t="shared" si="2"/>
        <v>0.24091141593780518</v>
      </c>
      <c r="K11" s="35">
        <f t="shared" si="3"/>
        <v>-0.5578746983315246</v>
      </c>
    </row>
    <row r="12" spans="2:11" ht="12.75">
      <c r="B12" s="21">
        <v>5</v>
      </c>
      <c r="C12" s="26" t="s">
        <v>14</v>
      </c>
      <c r="D12" s="23"/>
      <c r="E12" s="24">
        <f>IF(AND($C$6&gt;0,$I$3&lt;0),1,0)</f>
        <v>0</v>
      </c>
      <c r="F12" s="25">
        <f>-($I$4+SQRT($C$6))^(1/3)-($I$4-SQRT($C$6))^(1/3)-$I$2</f>
        <v>-2</v>
      </c>
      <c r="G12">
        <f aca="true" t="shared" si="4" ref="G12:G17">G11+0.125</f>
        <v>0.25</v>
      </c>
      <c r="H12" s="43">
        <f t="shared" si="0"/>
        <v>0.9396926207859084</v>
      </c>
      <c r="I12" s="34">
        <f t="shared" si="1"/>
        <v>-0.34729635533386083</v>
      </c>
      <c r="J12">
        <f t="shared" si="2"/>
        <v>0.3490658503988659</v>
      </c>
      <c r="K12" s="35">
        <f t="shared" si="3"/>
        <v>-0.34729635533386083</v>
      </c>
    </row>
    <row r="13" spans="2:11" ht="12.75">
      <c r="B13" s="32">
        <v>6</v>
      </c>
      <c r="C13" s="22" t="s">
        <v>15</v>
      </c>
      <c r="D13" s="23"/>
      <c r="E13" s="24">
        <f>IF($C$6=0,1,0)</f>
        <v>1</v>
      </c>
      <c r="F13" s="25">
        <f>-2*($I$4^(1/3))-$I$2</f>
        <v>-2</v>
      </c>
      <c r="G13">
        <f t="shared" si="4"/>
        <v>0.375</v>
      </c>
      <c r="H13" s="43">
        <f t="shared" si="0"/>
        <v>0.9050189646169765</v>
      </c>
      <c r="I13" s="34">
        <f t="shared" si="1"/>
        <v>-0.16825440178102735</v>
      </c>
      <c r="J13">
        <f t="shared" si="2"/>
        <v>0.43937202388427266</v>
      </c>
      <c r="K13" s="35">
        <f t="shared" si="3"/>
        <v>-0.16825440178102746</v>
      </c>
    </row>
    <row r="14" spans="2:11" ht="13.5" thickBot="1">
      <c r="B14" s="27">
        <v>7</v>
      </c>
      <c r="C14" s="28" t="s">
        <v>16</v>
      </c>
      <c r="D14" s="29"/>
      <c r="E14" s="30">
        <f>IF($C$6&lt;0,1,0)</f>
        <v>0</v>
      </c>
      <c r="F14" s="31">
        <f>2*SQRT(ABS($I$3))*COS($F$16/3)-$I$2</f>
        <v>1.0000000000000002</v>
      </c>
      <c r="G14">
        <f t="shared" si="4"/>
        <v>0.5</v>
      </c>
      <c r="H14" s="43">
        <f t="shared" si="0"/>
        <v>0.8660254037844387</v>
      </c>
      <c r="I14" s="34">
        <f t="shared" si="1"/>
        <v>0</v>
      </c>
      <c r="J14">
        <f t="shared" si="2"/>
        <v>0.5235987755982988</v>
      </c>
      <c r="K14" s="35">
        <f t="shared" si="3"/>
        <v>0</v>
      </c>
    </row>
    <row r="15" spans="5:11" ht="12.75">
      <c r="E15" s="1" t="s">
        <v>18</v>
      </c>
      <c r="F15" s="2">
        <f>-$I$4/SQRT((ABS($I$3))^3)</f>
        <v>-1</v>
      </c>
      <c r="G15">
        <f t="shared" si="4"/>
        <v>0.625</v>
      </c>
      <c r="H15" s="43">
        <f t="shared" si="0"/>
        <v>0.8208917637264629</v>
      </c>
      <c r="I15" s="34">
        <f t="shared" si="1"/>
        <v>0.16825440178102724</v>
      </c>
      <c r="J15">
        <f t="shared" si="2"/>
        <v>0.6078255273123251</v>
      </c>
      <c r="K15" s="35">
        <f t="shared" si="3"/>
        <v>0.16825440178102735</v>
      </c>
    </row>
    <row r="16" spans="3:11" ht="14.25">
      <c r="C16" s="4" t="s">
        <v>22</v>
      </c>
      <c r="D16" s="14">
        <f>VLOOKUP(1,$E$8:$F$14,2,0)</f>
        <v>-2</v>
      </c>
      <c r="E16" s="1" t="s">
        <v>17</v>
      </c>
      <c r="F16" s="2">
        <f>ACOS($F$15)</f>
        <v>3.141592653589793</v>
      </c>
      <c r="G16">
        <f t="shared" si="4"/>
        <v>0.75</v>
      </c>
      <c r="H16" s="43">
        <f t="shared" si="0"/>
        <v>0.766044443118978</v>
      </c>
      <c r="I16" s="34">
        <f t="shared" si="1"/>
        <v>0.3472963553338607</v>
      </c>
      <c r="J16">
        <f t="shared" si="2"/>
        <v>0.6981317007977319</v>
      </c>
      <c r="K16" s="35">
        <f t="shared" si="3"/>
        <v>0.3472963553338607</v>
      </c>
    </row>
    <row r="17" spans="3:11" ht="14.25">
      <c r="C17" s="4" t="s">
        <v>19</v>
      </c>
      <c r="D17" s="38">
        <f>(1/2)*($B$2/$B$1+$D$16)</f>
        <v>-1</v>
      </c>
      <c r="G17">
        <f t="shared" si="4"/>
        <v>0.875</v>
      </c>
      <c r="H17" s="43">
        <f t="shared" si="0"/>
        <v>0.6921835763190708</v>
      </c>
      <c r="I17" s="34">
        <f t="shared" si="1"/>
        <v>0.5578746983315245</v>
      </c>
      <c r="J17">
        <f t="shared" si="2"/>
        <v>0.8062861352587926</v>
      </c>
      <c r="K17" s="35">
        <f t="shared" si="3"/>
        <v>0.5578746983315245</v>
      </c>
    </row>
    <row r="18" spans="3:11" ht="14.25">
      <c r="C18" s="4" t="s">
        <v>21</v>
      </c>
      <c r="D18" s="38">
        <f>($B$2/$B$1+$D$16)*$D$16+$B$3/$B$1</f>
        <v>1</v>
      </c>
      <c r="G18">
        <f>G17+0.125</f>
        <v>1</v>
      </c>
      <c r="H18" s="43">
        <f t="shared" si="0"/>
        <v>0.5000000000000001</v>
      </c>
      <c r="I18" s="34">
        <f t="shared" si="1"/>
        <v>0.9999999999999997</v>
      </c>
      <c r="J18">
        <f t="shared" si="2"/>
        <v>1.0471975511965976</v>
      </c>
      <c r="K18" s="35">
        <f t="shared" si="3"/>
        <v>0.9999999999999997</v>
      </c>
    </row>
    <row r="19" spans="3:11" ht="16.5">
      <c r="C19" s="8" t="s">
        <v>23</v>
      </c>
      <c r="D19" s="38">
        <f>$D$17^2-$D$18</f>
        <v>0</v>
      </c>
      <c r="E19" s="10" t="s">
        <v>26</v>
      </c>
      <c r="F19" s="15">
        <f>-$D$17-SQRT($D$17^2-$D$18)</f>
        <v>1</v>
      </c>
      <c r="I19" s="45" t="s">
        <v>44</v>
      </c>
      <c r="K19" s="35"/>
    </row>
    <row r="20" spans="5:11" ht="14.25">
      <c r="E20" s="10" t="s">
        <v>27</v>
      </c>
      <c r="F20" s="15">
        <f>-$D$17+SQRT($D$17^2-$D$18)</f>
        <v>1</v>
      </c>
      <c r="I20" s="46" t="s">
        <v>33</v>
      </c>
      <c r="J20" s="46" t="s">
        <v>34</v>
      </c>
      <c r="K20" s="35"/>
    </row>
    <row r="21" spans="1:11" ht="14.25">
      <c r="A21" s="45" t="s">
        <v>42</v>
      </c>
      <c r="C21" s="4" t="s">
        <v>24</v>
      </c>
      <c r="D21" s="38">
        <f>$D$16+$F$19+$F$20</f>
        <v>0</v>
      </c>
      <c r="E21" s="11" t="s">
        <v>28</v>
      </c>
      <c r="F21" s="38">
        <f>-$B$2/$B$1</f>
        <v>0</v>
      </c>
      <c r="I21">
        <v>-1</v>
      </c>
      <c r="J21">
        <f aca="true" t="shared" si="5" ref="J21:J31">0.75*I21-0.25*I21^3+0.5</f>
        <v>0</v>
      </c>
      <c r="K21" s="35"/>
    </row>
    <row r="22" spans="3:11" ht="14.25">
      <c r="C22" s="3" t="s">
        <v>29</v>
      </c>
      <c r="D22" s="38">
        <f>1/$D$16+1/$F$19+1/$F$20</f>
        <v>1.5</v>
      </c>
      <c r="E22" s="11" t="s">
        <v>30</v>
      </c>
      <c r="F22" s="38">
        <f>-$B$3/$B$4</f>
        <v>1.5</v>
      </c>
      <c r="I22">
        <f>I21+0.2</f>
        <v>-0.8</v>
      </c>
      <c r="J22">
        <f t="shared" si="5"/>
        <v>0.027999999999999914</v>
      </c>
      <c r="K22" s="35"/>
    </row>
    <row r="23" spans="3:11" ht="14.25">
      <c r="C23" s="4" t="s">
        <v>31</v>
      </c>
      <c r="D23" s="38">
        <f>$D$16*$F$19*$F$20</f>
        <v>-2</v>
      </c>
      <c r="E23" s="11" t="s">
        <v>32</v>
      </c>
      <c r="F23" s="38">
        <f>-$B$4/$B$1</f>
        <v>-2</v>
      </c>
      <c r="I23">
        <f aca="true" t="shared" si="6" ref="I23:I30">I22+0.2</f>
        <v>-0.6000000000000001</v>
      </c>
      <c r="J23">
        <f t="shared" si="5"/>
        <v>0.10399999999999998</v>
      </c>
      <c r="K23" s="35"/>
    </row>
    <row r="24" spans="9:11" ht="12.75">
      <c r="I24">
        <f t="shared" si="6"/>
        <v>-0.4000000000000001</v>
      </c>
      <c r="J24">
        <f t="shared" si="5"/>
        <v>0.21599999999999997</v>
      </c>
      <c r="K24" s="35"/>
    </row>
    <row r="25" spans="9:11" ht="12.75">
      <c r="I25">
        <f t="shared" si="6"/>
        <v>-0.20000000000000007</v>
      </c>
      <c r="J25">
        <f t="shared" si="5"/>
        <v>0.352</v>
      </c>
      <c r="K25" s="35"/>
    </row>
    <row r="26" spans="9:11" ht="12.75">
      <c r="I26">
        <f t="shared" si="6"/>
        <v>0</v>
      </c>
      <c r="J26">
        <f t="shared" si="5"/>
        <v>0.5</v>
      </c>
      <c r="K26" s="35"/>
    </row>
    <row r="27" spans="9:11" ht="12.75">
      <c r="I27">
        <f t="shared" si="6"/>
        <v>0.2</v>
      </c>
      <c r="J27">
        <f t="shared" si="5"/>
        <v>0.648</v>
      </c>
      <c r="K27" s="35"/>
    </row>
    <row r="28" spans="9:11" ht="12.75">
      <c r="I28">
        <f t="shared" si="6"/>
        <v>0.4</v>
      </c>
      <c r="J28">
        <f t="shared" si="5"/>
        <v>0.784</v>
      </c>
      <c r="K28" s="35"/>
    </row>
    <row r="29" spans="9:11" ht="12.75">
      <c r="I29">
        <f t="shared" si="6"/>
        <v>0.6000000000000001</v>
      </c>
      <c r="J29">
        <f t="shared" si="5"/>
        <v>0.896</v>
      </c>
      <c r="K29" s="35"/>
    </row>
    <row r="30" spans="9:11" ht="12.75">
      <c r="I30">
        <f t="shared" si="6"/>
        <v>0.8</v>
      </c>
      <c r="J30">
        <f t="shared" si="5"/>
        <v>0.9720000000000001</v>
      </c>
      <c r="K30" s="35"/>
    </row>
    <row r="31" spans="9:11" ht="12.75">
      <c r="I31">
        <f>I30+0.2</f>
        <v>1</v>
      </c>
      <c r="J31">
        <f t="shared" si="5"/>
        <v>1</v>
      </c>
      <c r="K31" s="35"/>
    </row>
    <row r="32" spans="1:11" ht="12.7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2010-11-15T23:50:33Z</cp:lastPrinted>
  <dcterms:created xsi:type="dcterms:W3CDTF">2006-03-18T23:12:38Z</dcterms:created>
  <dcterms:modified xsi:type="dcterms:W3CDTF">2010-11-15T23:59:53Z</dcterms:modified>
  <cp:category/>
  <cp:version/>
  <cp:contentType/>
  <cp:contentStatus/>
</cp:coreProperties>
</file>