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guel\Desktop\"/>
    </mc:Choice>
  </mc:AlternateContent>
  <bookViews>
    <workbookView xWindow="0" yWindow="0" windowWidth="15225" windowHeight="7965"/>
  </bookViews>
  <sheets>
    <sheet name="Blending" sheetId="1" r:id="rId1"/>
  </sheets>
  <definedNames>
    <definedName name="solver_adj" localSheetId="0" hidden="1">Blending!$B$42:$I$42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Blending!$E$42:$I$42</definedName>
    <definedName name="solver_lhs2" localSheetId="0" hidden="1">Blending!$J$35</definedName>
    <definedName name="solver_lhs3" localSheetId="0" hidden="1">Blending!$J$36:$J$39</definedName>
    <definedName name="solver_lhs4" localSheetId="0" hidden="1">Blending!$J$40</definedName>
    <definedName name="solver_lhs5" localSheetId="0" hidden="1">Blending!$J$41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5</definedName>
    <definedName name="solver_nwt" localSheetId="0" hidden="1">1</definedName>
    <definedName name="solver_opt" localSheetId="0" hidden="1">Blending!$J$33</definedName>
    <definedName name="solver_pre" localSheetId="0" hidden="1">0.000001</definedName>
    <definedName name="solver_rbv" localSheetId="0" hidden="1">1</definedName>
    <definedName name="solver_rel1" localSheetId="0" hidden="1">5</definedName>
    <definedName name="solver_rel2" localSheetId="0" hidden="1">2</definedName>
    <definedName name="solver_rel3" localSheetId="0" hidden="1">3</definedName>
    <definedName name="solver_rel4" localSheetId="0" hidden="1">1</definedName>
    <definedName name="solver_rel5" localSheetId="0" hidden="1">3</definedName>
    <definedName name="solver_rhs1" localSheetId="0" hidden="1">binary</definedName>
    <definedName name="solver_rhs2" localSheetId="0" hidden="1">1</definedName>
    <definedName name="solver_rhs3" localSheetId="0" hidden="1">0</definedName>
    <definedName name="solver_rhs4" localSheetId="0" hidden="1">0</definedName>
    <definedName name="solver_rhs5" localSheetId="0" hidden="1">Blending!$L$41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1" l="1"/>
  <c r="E33" i="1"/>
  <c r="C39" i="1"/>
  <c r="L52" i="1"/>
  <c r="L51" i="1"/>
  <c r="L46" i="1" a="1"/>
  <c r="L46" i="1" s="1"/>
  <c r="L45" i="1"/>
  <c r="J41" i="1"/>
  <c r="L50" i="1" s="1"/>
  <c r="J40" i="1"/>
  <c r="L49" i="1" s="1"/>
  <c r="J35" i="1"/>
  <c r="L47" i="1" s="1"/>
  <c r="I39" i="1"/>
  <c r="J39" i="1" s="1"/>
  <c r="H38" i="1"/>
  <c r="G37" i="1"/>
  <c r="F36" i="1"/>
  <c r="C38" i="1"/>
  <c r="J38" i="1" s="1"/>
  <c r="B38" i="1"/>
  <c r="C37" i="1"/>
  <c r="B37" i="1"/>
  <c r="J37" i="1" s="1"/>
  <c r="C36" i="1"/>
  <c r="B36" i="1"/>
  <c r="J36" i="1" s="1"/>
  <c r="D33" i="1"/>
  <c r="C33" i="1"/>
  <c r="B33" i="1"/>
  <c r="J33" i="1" s="1"/>
  <c r="L44" i="1" s="1"/>
  <c r="J16" i="1"/>
  <c r="J13" i="1"/>
  <c r="F16" i="1"/>
  <c r="F13" i="1"/>
  <c r="J14" i="1" s="1"/>
  <c r="D11" i="1"/>
  <c r="C11" i="1"/>
  <c r="B11" i="1"/>
  <c r="F11" i="1" s="1"/>
  <c r="J12" i="1" s="1"/>
  <c r="H17" i="1"/>
  <c r="B17" i="1"/>
  <c r="F17" i="1" s="1"/>
  <c r="H16" i="1"/>
  <c r="C16" i="1"/>
  <c r="B16" i="1"/>
  <c r="H15" i="1"/>
  <c r="C15" i="1"/>
  <c r="F15" i="1" s="1"/>
  <c r="B15" i="1"/>
  <c r="H14" i="1"/>
  <c r="C14" i="1"/>
  <c r="B14" i="1"/>
  <c r="F14" i="1" s="1"/>
  <c r="L48" i="1" l="1" a="1"/>
  <c r="L48" i="1" s="1"/>
  <c r="J15" i="1" a="1"/>
  <c r="J15" i="1" s="1"/>
</calcChain>
</file>

<file path=xl/sharedStrings.xml><?xml version="1.0" encoding="utf-8"?>
<sst xmlns="http://schemas.openxmlformats.org/spreadsheetml/2006/main" count="94" uniqueCount="63">
  <si>
    <t>Ingredient 1 (g/kg)</t>
  </si>
  <si>
    <t>A</t>
  </si>
  <si>
    <t>B</t>
  </si>
  <si>
    <t>C</t>
  </si>
  <si>
    <t>D</t>
  </si>
  <si>
    <t>Cost ($/kg)</t>
  </si>
  <si>
    <t>Ingredient 2 (g/kg)</t>
  </si>
  <si>
    <t>kg</t>
  </si>
  <si>
    <t>?</t>
  </si>
  <si>
    <t>Better: FRACTIONS</t>
  </si>
  <si>
    <t>Filler</t>
  </si>
  <si>
    <t>---</t>
  </si>
  <si>
    <t>At least (g)</t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</si>
  <si>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</si>
  <si>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</si>
  <si>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</si>
  <si>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x</t>
    </r>
    <r>
      <rPr>
        <vertAlign val="subscript"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+ </t>
    </r>
    <r>
      <rPr>
        <i/>
        <sz val="10"/>
        <color theme="1"/>
        <rFont val="Times New Roman"/>
        <family val="1"/>
      </rPr>
      <t>x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+ </t>
    </r>
    <r>
      <rPr>
        <i/>
        <sz val="10"/>
        <color theme="1"/>
        <rFont val="Times New Roman"/>
        <family val="1"/>
      </rPr>
      <t>x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 xml:space="preserve"> = 1</t>
    </r>
  </si>
  <si>
    <t>Beasley: blending problem</t>
  </si>
  <si>
    <t>Data</t>
  </si>
  <si>
    <t>=</t>
  </si>
  <si>
    <t>Balance</t>
  </si>
  <si>
    <t>Nutrient A</t>
  </si>
  <si>
    <t>&gt;=</t>
  </si>
  <si>
    <t>Nutrient B</t>
  </si>
  <si>
    <t>Nutrient C</t>
  </si>
  <si>
    <t>Nutrient D</t>
  </si>
  <si>
    <r>
      <rPr>
        <b/>
        <sz val="10"/>
        <color theme="1"/>
        <rFont val="Times New Roman"/>
        <family val="1"/>
      </rPr>
      <t>X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</si>
  <si>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min</t>
    </r>
    <r>
      <rPr>
        <sz val="10"/>
        <color theme="1"/>
        <rFont val="Times New Roman"/>
        <family val="1"/>
      </rPr>
      <t xml:space="preserve"> =</t>
    </r>
  </si>
  <si>
    <t>Solver model</t>
  </si>
  <si>
    <t>Original problem</t>
  </si>
  <si>
    <t>With additional conditions</t>
  </si>
  <si>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&lt;= </t>
    </r>
    <r>
      <rPr>
        <i/>
        <sz val="10"/>
        <color theme="1"/>
        <rFont val="Arial Narrow"/>
        <family val="2"/>
      </rPr>
      <t>y</t>
    </r>
  </si>
  <si>
    <r>
      <t>(</t>
    </r>
    <r>
      <rPr>
        <i/>
        <sz val="10"/>
        <color theme="1"/>
        <rFont val="Arial Narrow"/>
        <family val="2"/>
      </rPr>
      <t>y</t>
    </r>
    <r>
      <rPr>
        <sz val="10"/>
        <color theme="1"/>
        <rFont val="Arial Narrow"/>
        <family val="2"/>
      </rPr>
      <t xml:space="preserve"> binary 0,1) Cost:</t>
    </r>
  </si>
  <si>
    <r>
      <t xml:space="preserve">100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+ 200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&gt;= 90</t>
    </r>
  </si>
  <si>
    <r>
      <t xml:space="preserve">100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+ 200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&gt;= 90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1</t>
    </r>
  </si>
  <si>
    <t>®</t>
  </si>
  <si>
    <r>
      <t xml:space="preserve"> 80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+ 150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&gt;= 50</t>
    </r>
  </si>
  <si>
    <r>
      <t xml:space="preserve"> 80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+ 150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&gt;= 50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2</t>
    </r>
  </si>
  <si>
    <r>
      <t xml:space="preserve"> 40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+ 20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&gt;= 20</t>
    </r>
  </si>
  <si>
    <r>
      <t xml:space="preserve"> 40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+ 20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&gt;= 20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3</t>
    </r>
  </si>
  <si>
    <r>
      <t xml:space="preserve"> 10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  &gt;= 2</t>
    </r>
  </si>
  <si>
    <r>
      <t xml:space="preserve"> 10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  &gt;= 2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4</t>
    </r>
  </si>
  <si>
    <t>These tricks typically lead to degeneracy (RHS = 0) and (improbable...) danger of cycling:</t>
  </si>
  <si>
    <r>
      <t xml:space="preserve">100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+ 200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- 90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&gt;= 0</t>
    </r>
  </si>
  <si>
    <r>
      <t xml:space="preserve"> 80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+ 150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- 50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&gt;= 0</t>
    </r>
  </si>
  <si>
    <r>
      <t xml:space="preserve"> 40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+ 20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 - 20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3</t>
    </r>
    <r>
      <rPr>
        <sz val="10"/>
        <color theme="1"/>
        <rFont val="Arial Narrow"/>
        <family val="2"/>
      </rPr>
      <t xml:space="preserve"> &gt;= 0</t>
    </r>
  </si>
  <si>
    <r>
      <t xml:space="preserve"> 10 </t>
    </r>
    <r>
      <rPr>
        <i/>
        <sz val="10"/>
        <color theme="1"/>
        <rFont val="Arial Narrow"/>
        <family val="2"/>
      </rPr>
      <t>x</t>
    </r>
    <r>
      <rPr>
        <vertAlign val="subscript"/>
        <sz val="10"/>
        <color theme="1"/>
        <rFont val="Arial Narrow"/>
        <family val="2"/>
      </rPr>
      <t>1</t>
    </r>
    <r>
      <rPr>
        <sz val="10"/>
        <color theme="1"/>
        <rFont val="Arial Narrow"/>
        <family val="2"/>
      </rPr>
      <t xml:space="preserve"> - 2 </t>
    </r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4</t>
    </r>
    <r>
      <rPr>
        <sz val="10"/>
        <color theme="1"/>
        <rFont val="Arial Narrow"/>
        <family val="2"/>
      </rPr>
      <t xml:space="preserve"> &gt;= 0</t>
    </r>
  </si>
  <si>
    <t>y</t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</si>
  <si>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</si>
  <si>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0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</si>
  <si>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0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</si>
  <si>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0"/>
        <color theme="1"/>
        <rFont val="Times New Roman"/>
        <family val="1"/>
      </rPr>
      <t>4</t>
    </r>
  </si>
  <si>
    <t>A1) If x2 &gt; 0, fixed cost of 15 $</t>
  </si>
  <si>
    <t>A2) At least 3 of the 4 constraints</t>
  </si>
  <si>
    <t>A1</t>
  </si>
  <si>
    <t>&lt;=</t>
  </si>
  <si>
    <t>A2</t>
  </si>
  <si>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min</t>
    </r>
  </si>
  <si>
    <r>
      <rPr>
        <b/>
        <sz val="10"/>
        <color theme="1"/>
        <rFont val="Arial Narrow"/>
        <family val="2"/>
      </rPr>
      <t>Suggestion:</t>
    </r>
    <r>
      <rPr>
        <sz val="10"/>
        <color theme="1"/>
        <rFont val="Arial Narrow"/>
        <family val="2"/>
      </rPr>
      <t xml:space="preserve"> initial </t>
    </r>
    <r>
      <rPr>
        <b/>
        <sz val="10"/>
        <color theme="1"/>
        <rFont val="Arial Narrow"/>
        <family val="2"/>
      </rPr>
      <t>X</t>
    </r>
    <r>
      <rPr>
        <sz val="10"/>
        <color theme="1"/>
        <rFont val="Arial Narrow"/>
        <family val="2"/>
      </rPr>
      <t xml:space="preserve"> = 1 (instead of 0 or blank), to help to avoid errors.</t>
    </r>
  </si>
  <si>
    <r>
      <rPr>
        <b/>
        <sz val="10"/>
        <color theme="1"/>
        <rFont val="Arial Narrow"/>
        <family val="2"/>
      </rPr>
      <t>Finally:</t>
    </r>
    <r>
      <rPr>
        <sz val="10"/>
        <color theme="1"/>
        <rFont val="Arial Narrow"/>
        <family val="2"/>
      </rPr>
      <t xml:space="preserve"> suggested fixed cost 0.</t>
    </r>
  </si>
  <si>
    <r>
      <rPr>
        <i/>
        <sz val="10"/>
        <color theme="1"/>
        <rFont val="Arial Narrow"/>
        <family val="2"/>
      </rPr>
      <t>z</t>
    </r>
    <r>
      <rPr>
        <vertAlign val="subscript"/>
        <sz val="10"/>
        <color theme="1"/>
        <rFont val="Arial Narrow"/>
        <family val="2"/>
      </rPr>
      <t>min</t>
    </r>
    <r>
      <rPr>
        <sz val="10"/>
        <color theme="1"/>
        <rFont val="Arial Narrow"/>
        <family val="2"/>
      </rPr>
      <t xml:space="preserve"> =</t>
    </r>
  </si>
  <si>
    <t>Original</t>
  </si>
  <si>
    <t>Modified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</si>
</sst>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Symbol"/>
      <family val="1"/>
      <charset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vertAlign val="subscript"/>
      <sz val="10"/>
      <color theme="1"/>
      <name val="Times New Roman"/>
      <family val="1"/>
    </font>
    <font>
      <b/>
      <i/>
      <sz val="10"/>
      <color theme="1"/>
      <name val="Arial Narrow"/>
      <family val="2"/>
    </font>
    <font>
      <b/>
      <vertAlign val="subscript"/>
      <sz val="10"/>
      <color theme="1"/>
      <name val="Times New Roman"/>
      <family val="1"/>
    </font>
    <font>
      <b/>
      <sz val="9"/>
      <color theme="1"/>
      <name val="Arial Narrow"/>
      <family val="2"/>
    </font>
    <font>
      <b/>
      <sz val="10"/>
      <color theme="1"/>
      <name val="Times New Roman"/>
      <family val="1"/>
    </font>
    <font>
      <i/>
      <sz val="10"/>
      <color theme="1"/>
      <name val="Arial Narrow"/>
      <family val="2"/>
    </font>
    <font>
      <vertAlign val="subscript"/>
      <sz val="10"/>
      <color theme="1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0000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 applyAlignment="1">
      <alignment horizontal="right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quotePrefix="1" applyFill="1" applyBorder="1" applyAlignment="1">
      <alignment horizontal="center"/>
    </xf>
    <xf numFmtId="0" fontId="0" fillId="2" borderId="8" xfId="0" quotePrefix="1" applyFill="1" applyBorder="1" applyAlignment="1">
      <alignment horizontal="center"/>
    </xf>
    <xf numFmtId="0" fontId="0" fillId="2" borderId="9" xfId="0" quotePrefix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14" fontId="8" fillId="0" borderId="0" xfId="0" applyNumberFormat="1" applyFont="1" applyAlignment="1">
      <alignment horizontal="center"/>
    </xf>
    <xf numFmtId="0" fontId="1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4" borderId="0" xfId="0" applyFill="1"/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3" borderId="0" xfId="0" applyFill="1"/>
    <xf numFmtId="0" fontId="1" fillId="0" borderId="1" xfId="0" applyFont="1" applyBorder="1" applyAlignment="1">
      <alignment horizontal="center"/>
    </xf>
    <xf numFmtId="0" fontId="0" fillId="0" borderId="16" xfId="0" applyBorder="1"/>
    <xf numFmtId="0" fontId="0" fillId="5" borderId="0" xfId="0" applyFill="1"/>
    <xf numFmtId="0" fontId="0" fillId="6" borderId="0" xfId="0" applyFill="1"/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7" borderId="0" xfId="0" applyFill="1"/>
    <xf numFmtId="0" fontId="3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0" fillId="0" borderId="0" xfId="0" applyFont="1" applyAlignment="1">
      <alignment horizontal="left"/>
    </xf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7" borderId="16" xfId="0" applyFill="1" applyBorder="1"/>
    <xf numFmtId="0" fontId="0" fillId="2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tabSelected="1" zoomScale="110" zoomScaleNormal="110" workbookViewId="0"/>
  </sheetViews>
  <sheetFormatPr defaultRowHeight="12.75" x14ac:dyDescent="0.2"/>
  <sheetData>
    <row r="1" spans="1:13" ht="13.5" x14ac:dyDescent="0.25">
      <c r="A1" s="17">
        <v>41782</v>
      </c>
      <c r="C1" s="18" t="s">
        <v>17</v>
      </c>
      <c r="M1" s="41"/>
    </row>
    <row r="2" spans="1:13" x14ac:dyDescent="0.2">
      <c r="M2" s="41"/>
    </row>
    <row r="3" spans="1:13" x14ac:dyDescent="0.2">
      <c r="A3" s="18" t="s">
        <v>18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M3" s="41"/>
    </row>
    <row r="4" spans="1:13" ht="14.25" x14ac:dyDescent="0.25">
      <c r="B4" s="1" t="s">
        <v>0</v>
      </c>
      <c r="C4" s="5">
        <v>100</v>
      </c>
      <c r="D4" s="6">
        <v>80</v>
      </c>
      <c r="E4" s="6">
        <v>40</v>
      </c>
      <c r="F4" s="7">
        <v>10</v>
      </c>
      <c r="G4" s="3">
        <v>40</v>
      </c>
      <c r="H4" s="4" t="s">
        <v>13</v>
      </c>
      <c r="M4" s="41"/>
    </row>
    <row r="5" spans="1:13" ht="14.25" x14ac:dyDescent="0.25">
      <c r="B5" s="1" t="s">
        <v>6</v>
      </c>
      <c r="C5" s="8">
        <v>200</v>
      </c>
      <c r="D5" s="9">
        <v>150</v>
      </c>
      <c r="E5" s="9">
        <v>20</v>
      </c>
      <c r="F5" s="10"/>
      <c r="G5" s="3">
        <v>60</v>
      </c>
      <c r="H5" s="4" t="s">
        <v>14</v>
      </c>
      <c r="M5" s="41"/>
    </row>
    <row r="6" spans="1:13" ht="14.25" x14ac:dyDescent="0.25">
      <c r="B6" s="1" t="s">
        <v>10</v>
      </c>
      <c r="C6" s="11" t="s">
        <v>11</v>
      </c>
      <c r="D6" s="12" t="s">
        <v>11</v>
      </c>
      <c r="E6" s="12" t="s">
        <v>11</v>
      </c>
      <c r="F6" s="13" t="s">
        <v>11</v>
      </c>
      <c r="G6" s="3"/>
      <c r="H6" s="4" t="s">
        <v>15</v>
      </c>
      <c r="M6" s="41"/>
    </row>
    <row r="7" spans="1:13" x14ac:dyDescent="0.2">
      <c r="B7" s="1" t="s">
        <v>12</v>
      </c>
      <c r="C7" s="14">
        <v>90</v>
      </c>
      <c r="D7" s="15">
        <v>50</v>
      </c>
      <c r="E7" s="15">
        <v>20</v>
      </c>
      <c r="F7" s="16">
        <v>2</v>
      </c>
      <c r="M7" s="41"/>
    </row>
    <row r="8" spans="1:13" ht="14.25" x14ac:dyDescent="0.25">
      <c r="B8" s="4" t="s">
        <v>16</v>
      </c>
      <c r="C8" t="s">
        <v>7</v>
      </c>
      <c r="D8" t="s">
        <v>8</v>
      </c>
      <c r="E8" t="s">
        <v>9</v>
      </c>
      <c r="M8" s="41"/>
    </row>
    <row r="9" spans="1:13" x14ac:dyDescent="0.2">
      <c r="M9" s="41"/>
    </row>
    <row r="10" spans="1:13" x14ac:dyDescent="0.2">
      <c r="A10" s="18" t="s">
        <v>29</v>
      </c>
      <c r="B10" s="4"/>
      <c r="M10" s="41"/>
    </row>
    <row r="11" spans="1:13" ht="14.25" x14ac:dyDescent="0.25">
      <c r="B11" s="44">
        <f>$G$4</f>
        <v>40</v>
      </c>
      <c r="C11" s="45">
        <f>$G$5</f>
        <v>60</v>
      </c>
      <c r="D11" s="46">
        <f>$G$6</f>
        <v>0</v>
      </c>
      <c r="E11" s="4" t="s">
        <v>27</v>
      </c>
      <c r="F11" s="40">
        <f>SUMPRODUCT(B11:D11,$B$18:$D$18)</f>
        <v>30.666666666666664</v>
      </c>
      <c r="J11" s="2" t="s">
        <v>28</v>
      </c>
      <c r="M11" s="41"/>
    </row>
    <row r="12" spans="1:13" ht="14.25" x14ac:dyDescent="0.25">
      <c r="B12" s="20" t="s">
        <v>13</v>
      </c>
      <c r="C12" s="20" t="s">
        <v>14</v>
      </c>
      <c r="D12" s="20" t="s">
        <v>15</v>
      </c>
      <c r="J12" s="43">
        <f>MIN($F$11)</f>
        <v>30.666666666666664</v>
      </c>
      <c r="M12" s="41"/>
    </row>
    <row r="13" spans="1:13" x14ac:dyDescent="0.2">
      <c r="A13" t="s">
        <v>20</v>
      </c>
      <c r="B13" s="22">
        <v>1</v>
      </c>
      <c r="C13" s="23">
        <v>1</v>
      </c>
      <c r="D13" s="24">
        <v>1</v>
      </c>
      <c r="E13" s="2"/>
      <c r="F13" s="21">
        <f>SUMPRODUCT(B13:D13,$B$18:$D$18)</f>
        <v>1</v>
      </c>
      <c r="G13" s="2" t="s">
        <v>19</v>
      </c>
      <c r="H13" s="36">
        <v>1</v>
      </c>
      <c r="J13" s="43">
        <f>COUNT($B$18:$D$18)</f>
        <v>3</v>
      </c>
      <c r="M13" s="41"/>
    </row>
    <row r="14" spans="1:13" x14ac:dyDescent="0.2">
      <c r="A14" t="s">
        <v>21</v>
      </c>
      <c r="B14" s="25">
        <f>$C$4</f>
        <v>100</v>
      </c>
      <c r="C14" s="26">
        <f>$C$5</f>
        <v>200</v>
      </c>
      <c r="D14" s="27">
        <v>0</v>
      </c>
      <c r="E14" s="2"/>
      <c r="F14" s="21">
        <f t="shared" ref="F14:F17" si="0">SUMPRODUCT(B14:D14,$B$18:$D$18)</f>
        <v>90</v>
      </c>
      <c r="G14" s="2" t="s">
        <v>22</v>
      </c>
      <c r="H14" s="37">
        <f>$C$7</f>
        <v>90</v>
      </c>
      <c r="J14" s="43" t="b">
        <f>$F$13=$H$13</f>
        <v>1</v>
      </c>
      <c r="M14" s="41"/>
    </row>
    <row r="15" spans="1:13" x14ac:dyDescent="0.2">
      <c r="A15" t="s">
        <v>23</v>
      </c>
      <c r="B15" s="25">
        <f>$D$4</f>
        <v>80</v>
      </c>
      <c r="C15" s="26">
        <f>$D$5</f>
        <v>150</v>
      </c>
      <c r="D15" s="27">
        <v>0</v>
      </c>
      <c r="E15" s="2"/>
      <c r="F15" s="21">
        <f t="shared" si="0"/>
        <v>69.333333333333329</v>
      </c>
      <c r="G15" s="2" t="s">
        <v>22</v>
      </c>
      <c r="H15" s="37">
        <f>$D$7</f>
        <v>50</v>
      </c>
      <c r="J15" s="43" t="b">
        <f t="array" ref="J15">$F$14:$F$17&gt;=$H$14:$H$17</f>
        <v>1</v>
      </c>
      <c r="M15" s="41"/>
    </row>
    <row r="16" spans="1:13" x14ac:dyDescent="0.2">
      <c r="A16" t="s">
        <v>24</v>
      </c>
      <c r="B16" s="25">
        <f>$E$4</f>
        <v>40</v>
      </c>
      <c r="C16" s="26">
        <f>$E$5</f>
        <v>20</v>
      </c>
      <c r="D16" s="28">
        <v>0</v>
      </c>
      <c r="E16" s="2"/>
      <c r="F16" s="21">
        <f t="shared" si="0"/>
        <v>20</v>
      </c>
      <c r="G16" s="2" t="s">
        <v>22</v>
      </c>
      <c r="H16" s="37">
        <f>$E$7</f>
        <v>20</v>
      </c>
      <c r="J16" s="43">
        <f>{32767;32767;0.000001;0.01;TRUE;FALSE;TRUE;1;1;1;0.0001;TRUE}</f>
        <v>32767</v>
      </c>
      <c r="M16" s="41"/>
    </row>
    <row r="17" spans="1:13" x14ac:dyDescent="0.2">
      <c r="A17" t="s">
        <v>25</v>
      </c>
      <c r="B17" s="29">
        <f>$F$4</f>
        <v>10</v>
      </c>
      <c r="C17" s="30">
        <v>0</v>
      </c>
      <c r="D17" s="31">
        <v>0</v>
      </c>
      <c r="E17" s="2"/>
      <c r="F17" s="21">
        <f t="shared" si="0"/>
        <v>3.6666666666666665</v>
      </c>
      <c r="G17" s="2" t="s">
        <v>22</v>
      </c>
      <c r="H17" s="38">
        <f>$F$7</f>
        <v>2</v>
      </c>
      <c r="J17" s="43">
        <v>15</v>
      </c>
      <c r="M17" s="41"/>
    </row>
    <row r="18" spans="1:13" x14ac:dyDescent="0.2">
      <c r="A18" s="4" t="s">
        <v>26</v>
      </c>
      <c r="B18" s="39">
        <v>0.36666666666666664</v>
      </c>
      <c r="C18" s="39">
        <v>0.26666666666666666</v>
      </c>
      <c r="D18" s="39">
        <v>0.36666666666666675</v>
      </c>
      <c r="M18" s="41"/>
    </row>
    <row r="19" spans="1:13" x14ac:dyDescent="0.2">
      <c r="M19" s="41"/>
    </row>
    <row r="20" spans="1:13" x14ac:dyDescent="0.2">
      <c r="A20" s="18" t="s">
        <v>30</v>
      </c>
      <c r="M20" s="41"/>
    </row>
    <row r="21" spans="1:13" ht="15.75" x14ac:dyDescent="0.3">
      <c r="B21" t="s">
        <v>52</v>
      </c>
      <c r="F21" t="s">
        <v>31</v>
      </c>
      <c r="G21" t="s">
        <v>32</v>
      </c>
      <c r="H21" s="1"/>
      <c r="I21" s="63">
        <v>15</v>
      </c>
      <c r="J21" s="59" t="s">
        <v>47</v>
      </c>
      <c r="M21" s="41"/>
    </row>
    <row r="22" spans="1:13" x14ac:dyDescent="0.2">
      <c r="B22" t="s">
        <v>53</v>
      </c>
      <c r="M22" s="41"/>
    </row>
    <row r="23" spans="1:13" ht="15.75" x14ac:dyDescent="0.3">
      <c r="C23" t="s">
        <v>33</v>
      </c>
      <c r="E23" s="47" t="s">
        <v>35</v>
      </c>
      <c r="F23" s="35" t="s">
        <v>34</v>
      </c>
      <c r="G23" s="35"/>
      <c r="H23" s="35"/>
      <c r="M23" s="41"/>
    </row>
    <row r="24" spans="1:13" ht="15.75" x14ac:dyDescent="0.3">
      <c r="C24" t="s">
        <v>36</v>
      </c>
      <c r="E24" s="47" t="s">
        <v>35</v>
      </c>
      <c r="F24" s="35" t="s">
        <v>37</v>
      </c>
      <c r="G24" s="35"/>
      <c r="H24" s="35"/>
      <c r="M24" s="41"/>
    </row>
    <row r="25" spans="1:13" ht="15.75" x14ac:dyDescent="0.3">
      <c r="C25" t="s">
        <v>38</v>
      </c>
      <c r="E25" s="47" t="s">
        <v>35</v>
      </c>
      <c r="F25" s="35" t="s">
        <v>39</v>
      </c>
      <c r="G25" s="35"/>
      <c r="H25" s="35"/>
      <c r="M25" s="41"/>
    </row>
    <row r="26" spans="1:13" ht="15.75" x14ac:dyDescent="0.3">
      <c r="C26" t="s">
        <v>40</v>
      </c>
      <c r="E26" s="47" t="s">
        <v>35</v>
      </c>
      <c r="F26" s="35" t="s">
        <v>41</v>
      </c>
      <c r="G26" s="35"/>
      <c r="H26" s="35"/>
      <c r="M26" s="41"/>
    </row>
    <row r="27" spans="1:13" x14ac:dyDescent="0.2">
      <c r="A27" t="s">
        <v>42</v>
      </c>
      <c r="M27" s="41"/>
    </row>
    <row r="28" spans="1:13" ht="15.75" x14ac:dyDescent="0.3">
      <c r="F28" s="35" t="s">
        <v>43</v>
      </c>
      <c r="G28" s="35"/>
      <c r="H28" s="35"/>
      <c r="M28" s="41"/>
    </row>
    <row r="29" spans="1:13" ht="15.75" x14ac:dyDescent="0.3">
      <c r="F29" s="35" t="s">
        <v>44</v>
      </c>
      <c r="G29" s="35"/>
      <c r="H29" s="35"/>
      <c r="M29" s="41"/>
    </row>
    <row r="30" spans="1:13" ht="15.75" x14ac:dyDescent="0.3">
      <c r="F30" s="35" t="s">
        <v>45</v>
      </c>
      <c r="G30" s="35"/>
      <c r="H30" s="35"/>
      <c r="M30" s="41"/>
    </row>
    <row r="31" spans="1:13" ht="15.75" x14ac:dyDescent="0.3">
      <c r="F31" s="35" t="s">
        <v>46</v>
      </c>
      <c r="G31" s="35"/>
      <c r="H31" s="35"/>
      <c r="M31" s="41"/>
    </row>
    <row r="32" spans="1:13" x14ac:dyDescent="0.2">
      <c r="M32" s="41"/>
    </row>
    <row r="33" spans="1:13" ht="14.25" x14ac:dyDescent="0.25">
      <c r="B33" s="44">
        <f>$G$4</f>
        <v>40</v>
      </c>
      <c r="C33" s="45">
        <f>$G$5</f>
        <v>60</v>
      </c>
      <c r="D33" s="45">
        <f>$G$6</f>
        <v>0</v>
      </c>
      <c r="E33" s="45">
        <f>$I$21</f>
        <v>15</v>
      </c>
      <c r="F33" s="60">
        <v>0</v>
      </c>
      <c r="G33" s="60">
        <v>0</v>
      </c>
      <c r="H33" s="60">
        <v>0</v>
      </c>
      <c r="I33" s="61">
        <v>0</v>
      </c>
      <c r="J33" s="58">
        <f>SUMPRODUCT(B33:I33,$B$42:$I$42)</f>
        <v>35.999999999999993</v>
      </c>
      <c r="K33" s="19" t="s">
        <v>57</v>
      </c>
      <c r="M33" s="41"/>
    </row>
    <row r="34" spans="1:13" ht="14.25" x14ac:dyDescent="0.25">
      <c r="B34" s="55" t="s">
        <v>13</v>
      </c>
      <c r="C34" s="55" t="s">
        <v>14</v>
      </c>
      <c r="D34" s="55" t="s">
        <v>15</v>
      </c>
      <c r="E34" s="56" t="s">
        <v>47</v>
      </c>
      <c r="F34" s="57" t="s">
        <v>48</v>
      </c>
      <c r="G34" s="57" t="s">
        <v>49</v>
      </c>
      <c r="H34" s="57" t="s">
        <v>50</v>
      </c>
      <c r="I34" s="57" t="s">
        <v>51</v>
      </c>
      <c r="M34" s="41"/>
    </row>
    <row r="35" spans="1:13" x14ac:dyDescent="0.2">
      <c r="A35" t="s">
        <v>20</v>
      </c>
      <c r="B35" s="22">
        <v>1</v>
      </c>
      <c r="C35" s="23">
        <v>1</v>
      </c>
      <c r="D35" s="24">
        <v>1</v>
      </c>
      <c r="E35" s="32">
        <v>0</v>
      </c>
      <c r="F35" s="48">
        <v>0</v>
      </c>
      <c r="G35" s="49">
        <v>0</v>
      </c>
      <c r="H35" s="49">
        <v>0</v>
      </c>
      <c r="I35" s="50">
        <v>0</v>
      </c>
      <c r="J35" s="21">
        <f>SUMPRODUCT(B35:I35,$B$42:$I$42)</f>
        <v>1</v>
      </c>
      <c r="K35" s="2" t="s">
        <v>19</v>
      </c>
      <c r="L35" s="36">
        <v>1</v>
      </c>
      <c r="M35" s="41"/>
    </row>
    <row r="36" spans="1:13" x14ac:dyDescent="0.2">
      <c r="A36" t="s">
        <v>21</v>
      </c>
      <c r="B36" s="25">
        <f>$C$4</f>
        <v>100</v>
      </c>
      <c r="C36" s="26">
        <f>$C$5</f>
        <v>200</v>
      </c>
      <c r="D36" s="27">
        <v>0</v>
      </c>
      <c r="E36" s="33">
        <v>0</v>
      </c>
      <c r="F36" s="51">
        <f>-$C$7</f>
        <v>-90</v>
      </c>
      <c r="G36" s="26">
        <v>0</v>
      </c>
      <c r="H36" s="26">
        <v>0</v>
      </c>
      <c r="I36" s="27">
        <v>0</v>
      </c>
      <c r="J36" s="21">
        <f t="shared" ref="J36:J41" si="1">SUMPRODUCT(B36:I36,$B$42:$I$42)</f>
        <v>-1.4210854715202004E-14</v>
      </c>
      <c r="K36" s="2" t="s">
        <v>22</v>
      </c>
      <c r="L36" s="37">
        <v>0</v>
      </c>
      <c r="M36" s="41"/>
    </row>
    <row r="37" spans="1:13" x14ac:dyDescent="0.2">
      <c r="A37" t="s">
        <v>23</v>
      </c>
      <c r="B37" s="25">
        <f>$D$4</f>
        <v>80</v>
      </c>
      <c r="C37" s="26">
        <f>$D$5</f>
        <v>150</v>
      </c>
      <c r="D37" s="27">
        <v>0</v>
      </c>
      <c r="E37" s="33">
        <v>0</v>
      </c>
      <c r="F37" s="25">
        <v>0</v>
      </c>
      <c r="G37" s="52">
        <f>-$D$7</f>
        <v>-50</v>
      </c>
      <c r="H37" s="26">
        <v>0</v>
      </c>
      <c r="I37" s="27">
        <v>0</v>
      </c>
      <c r="J37" s="21">
        <f t="shared" si="1"/>
        <v>21.999999999999986</v>
      </c>
      <c r="K37" s="2" t="s">
        <v>22</v>
      </c>
      <c r="L37" s="37">
        <v>0</v>
      </c>
      <c r="M37" s="41"/>
    </row>
    <row r="38" spans="1:13" x14ac:dyDescent="0.2">
      <c r="A38" t="s">
        <v>24</v>
      </c>
      <c r="B38" s="25">
        <f>$E$4</f>
        <v>40</v>
      </c>
      <c r="C38" s="26">
        <f>$E$5</f>
        <v>20</v>
      </c>
      <c r="D38" s="28">
        <v>0</v>
      </c>
      <c r="E38" s="33">
        <v>0</v>
      </c>
      <c r="F38" s="25">
        <v>0</v>
      </c>
      <c r="G38" s="26">
        <v>0</v>
      </c>
      <c r="H38" s="52">
        <f>-$E$7</f>
        <v>-20</v>
      </c>
      <c r="I38" s="27">
        <v>0</v>
      </c>
      <c r="J38" s="21">
        <f t="shared" si="1"/>
        <v>15.999999999999993</v>
      </c>
      <c r="K38" s="2" t="s">
        <v>22</v>
      </c>
      <c r="L38" s="37">
        <v>0</v>
      </c>
      <c r="M38" s="41"/>
    </row>
    <row r="39" spans="1:13" x14ac:dyDescent="0.2">
      <c r="A39" t="s">
        <v>25</v>
      </c>
      <c r="B39" s="25">
        <v>0</v>
      </c>
      <c r="C39" s="26">
        <f>$F$4</f>
        <v>10</v>
      </c>
      <c r="D39" s="28">
        <v>0</v>
      </c>
      <c r="E39" s="33">
        <v>0</v>
      </c>
      <c r="F39" s="25">
        <v>0</v>
      </c>
      <c r="G39" s="26">
        <v>0</v>
      </c>
      <c r="H39" s="26">
        <v>0</v>
      </c>
      <c r="I39" s="53">
        <f>-$F$7</f>
        <v>-2</v>
      </c>
      <c r="J39" s="21">
        <f t="shared" si="1"/>
        <v>0</v>
      </c>
      <c r="K39" s="2" t="s">
        <v>22</v>
      </c>
      <c r="L39" s="37">
        <v>0</v>
      </c>
      <c r="M39" s="41"/>
    </row>
    <row r="40" spans="1:13" x14ac:dyDescent="0.2">
      <c r="A40" t="s">
        <v>54</v>
      </c>
      <c r="B40" s="25">
        <v>0</v>
      </c>
      <c r="C40" s="26">
        <v>1</v>
      </c>
      <c r="D40" s="28">
        <v>0</v>
      </c>
      <c r="E40" s="33">
        <v>-1</v>
      </c>
      <c r="F40" s="25">
        <v>0</v>
      </c>
      <c r="G40" s="26">
        <v>0</v>
      </c>
      <c r="H40" s="26">
        <v>0</v>
      </c>
      <c r="I40" s="28">
        <v>0</v>
      </c>
      <c r="J40" s="21">
        <f t="shared" si="1"/>
        <v>0</v>
      </c>
      <c r="K40" s="2" t="s">
        <v>55</v>
      </c>
      <c r="L40" s="37">
        <v>0</v>
      </c>
      <c r="M40" s="41"/>
    </row>
    <row r="41" spans="1:13" x14ac:dyDescent="0.2">
      <c r="A41" t="s">
        <v>56</v>
      </c>
      <c r="B41" s="29">
        <v>0</v>
      </c>
      <c r="C41" s="30">
        <v>0</v>
      </c>
      <c r="D41" s="31">
        <v>0</v>
      </c>
      <c r="E41" s="34">
        <v>0</v>
      </c>
      <c r="F41" s="29">
        <v>1</v>
      </c>
      <c r="G41" s="30">
        <v>1</v>
      </c>
      <c r="H41" s="30">
        <v>1</v>
      </c>
      <c r="I41" s="31">
        <v>1</v>
      </c>
      <c r="J41" s="21">
        <f t="shared" si="1"/>
        <v>3</v>
      </c>
      <c r="K41" s="2" t="s">
        <v>22</v>
      </c>
      <c r="L41" s="38">
        <v>3</v>
      </c>
      <c r="M41" s="41"/>
    </row>
    <row r="42" spans="1:13" x14ac:dyDescent="0.2">
      <c r="A42" s="4" t="s">
        <v>26</v>
      </c>
      <c r="B42" s="21">
        <v>0.8999999999999998</v>
      </c>
      <c r="C42" s="21">
        <v>0</v>
      </c>
      <c r="D42" s="21">
        <v>0.1000000000000002</v>
      </c>
      <c r="E42" s="21">
        <v>0</v>
      </c>
      <c r="F42" s="21">
        <v>1</v>
      </c>
      <c r="G42" s="21">
        <v>1</v>
      </c>
      <c r="H42" s="21">
        <v>1</v>
      </c>
      <c r="I42" s="21">
        <v>0</v>
      </c>
      <c r="M42" s="41"/>
    </row>
    <row r="43" spans="1:13" x14ac:dyDescent="0.2">
      <c r="A43" t="s">
        <v>58</v>
      </c>
      <c r="L43" s="2" t="s">
        <v>28</v>
      </c>
      <c r="M43" s="41"/>
    </row>
    <row r="44" spans="1:13" x14ac:dyDescent="0.2">
      <c r="L44" s="42">
        <f>MIN($J$33)</f>
        <v>35.999999999999993</v>
      </c>
      <c r="M44" s="41"/>
    </row>
    <row r="45" spans="1:13" ht="15.75" x14ac:dyDescent="0.3">
      <c r="B45" s="18" t="s">
        <v>61</v>
      </c>
      <c r="D45" s="1" t="s">
        <v>60</v>
      </c>
      <c r="E45" s="40">
        <f>$F$11</f>
        <v>30.666666666666664</v>
      </c>
      <c r="L45" s="42">
        <f>COUNT($B$42:$I$42)</f>
        <v>8</v>
      </c>
      <c r="M45" s="41"/>
    </row>
    <row r="46" spans="1:13" x14ac:dyDescent="0.2">
      <c r="L46" s="42" t="b">
        <f t="array" ref="L46">($E$42:$I$42=0)+($E$42:$I$42=1)=1</f>
        <v>1</v>
      </c>
      <c r="M46" s="41"/>
    </row>
    <row r="47" spans="1:13" ht="15.75" x14ac:dyDescent="0.3">
      <c r="B47" s="18" t="s">
        <v>62</v>
      </c>
      <c r="D47" s="1" t="s">
        <v>60</v>
      </c>
      <c r="E47" s="40">
        <v>36</v>
      </c>
      <c r="L47" s="42" t="b">
        <f>$J$35=1</f>
        <v>1</v>
      </c>
      <c r="M47" s="41"/>
    </row>
    <row r="48" spans="1:13" x14ac:dyDescent="0.2">
      <c r="L48" s="42" t="b">
        <f t="array" ref="L48">$J$36:$J$39&gt;=0</f>
        <v>0</v>
      </c>
      <c r="M48" s="41"/>
    </row>
    <row r="49" spans="1:13" ht="15.75" x14ac:dyDescent="0.3">
      <c r="A49" t="s">
        <v>59</v>
      </c>
      <c r="D49" s="1" t="s">
        <v>60</v>
      </c>
      <c r="E49" s="40">
        <v>27</v>
      </c>
      <c r="L49" s="42" t="b">
        <f>$J$40&lt;=0</f>
        <v>1</v>
      </c>
      <c r="M49" s="41"/>
    </row>
    <row r="50" spans="1:13" x14ac:dyDescent="0.2">
      <c r="L50" s="42" t="b">
        <f>$J$41&gt;=$L$41</f>
        <v>1</v>
      </c>
      <c r="M50" s="41"/>
    </row>
    <row r="51" spans="1:13" x14ac:dyDescent="0.2">
      <c r="L51" s="42">
        <f>{32767;32767;0.000001;0.01;TRUE;FALSE;TRUE;1;1;1;0.0001;TRUE}</f>
        <v>32767</v>
      </c>
      <c r="M51" s="41"/>
    </row>
    <row r="52" spans="1:13" x14ac:dyDescent="0.2">
      <c r="L52" s="42">
        <f>{0;0;2;100;0;FALSE;TRUE;0.075;0;0;FALSE;30}</f>
        <v>0</v>
      </c>
      <c r="M52" s="41"/>
    </row>
    <row r="53" spans="1:13" x14ac:dyDescent="0.2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62"/>
    </row>
  </sheetData>
  <pageMargins left="0.25" right="0.25" top="0.5" bottom="0.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Blending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</dc:creator>
  <cp:lastModifiedBy>Miguel</cp:lastModifiedBy>
  <dcterms:created xsi:type="dcterms:W3CDTF">2014-05-29T22:11:11Z</dcterms:created>
  <dcterms:modified xsi:type="dcterms:W3CDTF">2014-05-29T23:51:50Z</dcterms:modified>
</cp:coreProperties>
</file>