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CASQU~1\AppData\Local\Temp\"/>
    </mc:Choice>
  </mc:AlternateContent>
  <bookViews>
    <workbookView xWindow="0" yWindow="0" windowWidth="14520" windowHeight="6945"/>
  </bookViews>
  <sheets>
    <sheet name="diet" sheetId="1" r:id="rId1"/>
    <sheet name="matrix" sheetId="3" r:id="rId2"/>
  </sheets>
  <definedNames>
    <definedName name="solver_adj" localSheetId="0" hidden="1">diet!$B$20:$G$20</definedName>
    <definedName name="solver_adj" localSheetId="1" hidden="1">matrix!$B$12:$Q$12</definedName>
    <definedName name="solver_cvg" localSheetId="0" hidden="1">0.0001</definedName>
    <definedName name="solver_cvg" localSheetId="1" hidden="1">0.0001</definedName>
    <definedName name="solver_drv" localSheetId="0" hidden="1">1</definedName>
    <definedName name="solver_drv" localSheetId="1" hidden="1">1</definedName>
    <definedName name="solver_eng" localSheetId="0" hidden="1">2</definedName>
    <definedName name="solver_eng" localSheetId="1" hidden="1">2</definedName>
    <definedName name="solver_est" localSheetId="0" hidden="1">1</definedName>
    <definedName name="solver_est" localSheetId="1" hidden="1">1</definedName>
    <definedName name="solver_itr" localSheetId="0" hidden="1">2147483647</definedName>
    <definedName name="solver_itr" localSheetId="1" hidden="1">2147483647</definedName>
    <definedName name="solver_lhs1" localSheetId="0" hidden="1">diet!$H$14</definedName>
    <definedName name="solver_lhs1" localSheetId="1" hidden="1">matrix!$R$6:$R$11</definedName>
    <definedName name="solver_lhs2" localSheetId="0" hidden="1">diet!$H$15:$H$17</definedName>
    <definedName name="solver_lhs2" localSheetId="1" hidden="1">matrix!$R$7:$R$9</definedName>
    <definedName name="solver_lhs3" localSheetId="0" hidden="1">diet!$H$18</definedName>
    <definedName name="solver_lhs3" localSheetId="1" hidden="1">matrix!$R$7:$R$9</definedName>
    <definedName name="solver_lhs4" localSheetId="0" hidden="1">diet!$H$19</definedName>
    <definedName name="solver_lhs4" localSheetId="1" hidden="1">matrix!$R$7:$R$9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od" localSheetId="1" hidden="1">2147483647</definedName>
    <definedName name="solver_num" localSheetId="0" hidden="1">4</definedName>
    <definedName name="solver_num" localSheetId="1" hidden="1">1</definedName>
    <definedName name="solver_nwt" localSheetId="0" hidden="1">1</definedName>
    <definedName name="solver_nwt" localSheetId="1" hidden="1">1</definedName>
    <definedName name="solver_opt" localSheetId="0" hidden="1">diet!$H$13</definedName>
    <definedName name="solver_opt" localSheetId="1" hidden="1">matrix!$R$5</definedName>
    <definedName name="solver_pre" localSheetId="0" hidden="1">0.000001</definedName>
    <definedName name="solver_pre" localSheetId="1" hidden="1">0.000001</definedName>
    <definedName name="solver_rbv" localSheetId="0" hidden="1">1</definedName>
    <definedName name="solver_rbv" localSheetId="1" hidden="1">1</definedName>
    <definedName name="solver_rel1" localSheetId="0" hidden="1">1</definedName>
    <definedName name="solver_rel1" localSheetId="1" hidden="1">2</definedName>
    <definedName name="solver_rel2" localSheetId="0" hidden="1">3</definedName>
    <definedName name="solver_rel2" localSheetId="1" hidden="1">2</definedName>
    <definedName name="solver_rel3" localSheetId="0" hidden="1">1</definedName>
    <definedName name="solver_rel3" localSheetId="1" hidden="1">2</definedName>
    <definedName name="solver_rel4" localSheetId="0" hidden="1">3</definedName>
    <definedName name="solver_rel4" localSheetId="1" hidden="1">2</definedName>
    <definedName name="solver_rhs1" localSheetId="0" hidden="1">diet!$J$14</definedName>
    <definedName name="solver_rhs1" localSheetId="1" hidden="1">matrix!$T$6:$T$11</definedName>
    <definedName name="solver_rhs2" localSheetId="0" hidden="1">diet!$J$15:$J$17</definedName>
    <definedName name="solver_rhs2" localSheetId="1" hidden="1">matrix!$T$7:$T$9</definedName>
    <definedName name="solver_rhs3" localSheetId="0" hidden="1">diet!$J$18</definedName>
    <definedName name="solver_rhs3" localSheetId="1" hidden="1">matrix!$T$7:$T$9</definedName>
    <definedName name="solver_rhs4" localSheetId="0" hidden="1">diet!$J$19</definedName>
    <definedName name="solver_rhs4" localSheetId="1" hidden="1">matrix!$T$7:$T$9</definedName>
    <definedName name="solver_rlx" localSheetId="0" hidden="1">2</definedName>
    <definedName name="solver_rlx" localSheetId="1" hidden="1">2</definedName>
    <definedName name="solver_rsd" localSheetId="0" hidden="1">0</definedName>
    <definedName name="solver_rsd" localSheetId="1" hidden="1">0</definedName>
    <definedName name="solver_scl" localSheetId="0" hidden="1">1</definedName>
    <definedName name="solver_scl" localSheetId="1" hidden="1">1</definedName>
    <definedName name="solver_sho" localSheetId="0" hidden="1">2</definedName>
    <definedName name="solver_sho" localSheetId="1" hidden="1">2</definedName>
    <definedName name="solver_ssz" localSheetId="0" hidden="1">100</definedName>
    <definedName name="solver_ssz" localSheetId="1" hidden="1">100</definedName>
    <definedName name="solver_tim" localSheetId="0" hidden="1">2147483647</definedName>
    <definedName name="solver_tim" localSheetId="1" hidden="1">2147483647</definedName>
    <definedName name="solver_tol" localSheetId="0" hidden="1">0.01</definedName>
    <definedName name="solver_tol" localSheetId="1" hidden="1">0.01</definedName>
    <definedName name="solver_typ" localSheetId="0" hidden="1">2</definedName>
    <definedName name="solver_typ" localSheetId="1" hidden="1">2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</definedNames>
  <calcPr calcId="162913"/>
</workbook>
</file>

<file path=xl/calcChain.xml><?xml version="1.0" encoding="utf-8"?>
<calcChain xmlns="http://schemas.openxmlformats.org/spreadsheetml/2006/main">
  <c r="D14" i="3" l="1"/>
  <c r="E14" i="3" s="1"/>
  <c r="F14" i="3" s="1"/>
  <c r="G14" i="3" s="1"/>
  <c r="H14" i="3" s="1"/>
  <c r="I14" i="3" s="1"/>
  <c r="J14" i="3" s="1"/>
  <c r="K14" i="3" s="1"/>
  <c r="L14" i="3" s="1"/>
  <c r="M14" i="3" s="1"/>
  <c r="N14" i="3" s="1"/>
  <c r="O14" i="3" s="1"/>
  <c r="P14" i="3" s="1"/>
  <c r="Q14" i="3" s="1"/>
  <c r="S18" i="3" l="1"/>
  <c r="S17" i="3"/>
  <c r="S15" i="3"/>
  <c r="G4" i="3"/>
  <c r="F4" i="3"/>
  <c r="E4" i="3"/>
  <c r="D4" i="3"/>
  <c r="C4" i="3"/>
  <c r="B4" i="3"/>
  <c r="O1" i="3"/>
  <c r="N5" i="3" s="1"/>
  <c r="R11" i="3"/>
  <c r="T11" i="3"/>
  <c r="T10" i="3"/>
  <c r="T9" i="3"/>
  <c r="T8" i="3"/>
  <c r="T7" i="3"/>
  <c r="T6" i="3"/>
  <c r="C10" i="3"/>
  <c r="R10" i="3" s="1"/>
  <c r="G9" i="3"/>
  <c r="F9" i="3"/>
  <c r="E9" i="3"/>
  <c r="D9" i="3"/>
  <c r="C9" i="3"/>
  <c r="B9" i="3"/>
  <c r="G8" i="3"/>
  <c r="F8" i="3"/>
  <c r="E8" i="3"/>
  <c r="D8" i="3"/>
  <c r="C8" i="3"/>
  <c r="B8" i="3"/>
  <c r="G7" i="3"/>
  <c r="F7" i="3"/>
  <c r="E7" i="3"/>
  <c r="D7" i="3"/>
  <c r="C7" i="3"/>
  <c r="B7" i="3"/>
  <c r="G6" i="3"/>
  <c r="F6" i="3"/>
  <c r="E6" i="3"/>
  <c r="D6" i="3"/>
  <c r="C6" i="3"/>
  <c r="B6" i="3"/>
  <c r="G5" i="3"/>
  <c r="F5" i="3"/>
  <c r="E5" i="3"/>
  <c r="D5" i="3"/>
  <c r="C5" i="3"/>
  <c r="B5" i="3"/>
  <c r="L21" i="1"/>
  <c r="L20" i="1"/>
  <c r="L15" i="1"/>
  <c r="H19" i="1"/>
  <c r="H18" i="1"/>
  <c r="J19" i="1"/>
  <c r="I19" i="1"/>
  <c r="J18" i="1"/>
  <c r="I18" i="1"/>
  <c r="J17" i="1"/>
  <c r="I17" i="1"/>
  <c r="J16" i="1"/>
  <c r="I16" i="1"/>
  <c r="J15" i="1"/>
  <c r="I15" i="1"/>
  <c r="J14" i="1"/>
  <c r="I14" i="1"/>
  <c r="G17" i="1"/>
  <c r="F17" i="1"/>
  <c r="E17" i="1"/>
  <c r="D17" i="1"/>
  <c r="C17" i="1"/>
  <c r="H17" i="1" s="1"/>
  <c r="B17" i="1"/>
  <c r="G16" i="1"/>
  <c r="F16" i="1"/>
  <c r="E16" i="1"/>
  <c r="D16" i="1"/>
  <c r="C16" i="1"/>
  <c r="B16" i="1"/>
  <c r="H16" i="1" s="1"/>
  <c r="G15" i="1"/>
  <c r="F15" i="1"/>
  <c r="E15" i="1"/>
  <c r="D15" i="1"/>
  <c r="C15" i="1"/>
  <c r="B15" i="1"/>
  <c r="G14" i="1"/>
  <c r="F14" i="1"/>
  <c r="E14" i="1"/>
  <c r="D14" i="1"/>
  <c r="C14" i="1"/>
  <c r="B14" i="1"/>
  <c r="H14" i="1" s="1"/>
  <c r="L16" i="1" s="1"/>
  <c r="G13" i="1"/>
  <c r="F13" i="1"/>
  <c r="E13" i="1"/>
  <c r="D13" i="1"/>
  <c r="C13" i="1"/>
  <c r="H13" i="1" s="1"/>
  <c r="L14" i="1" s="1"/>
  <c r="B13" i="1"/>
  <c r="H15" i="1" l="1"/>
  <c r="L17" i="1" s="1" a="1"/>
  <c r="L17" i="1" s="1"/>
  <c r="L5" i="3"/>
  <c r="L18" i="1"/>
  <c r="L19" i="1"/>
  <c r="J5" i="3"/>
  <c r="R9" i="3"/>
  <c r="R6" i="3"/>
  <c r="S16" i="3" s="1" a="1"/>
  <c r="S16" i="3" s="1"/>
  <c r="R7" i="3"/>
  <c r="R8" i="3"/>
  <c r="Q5" i="3"/>
  <c r="R5" i="3" l="1"/>
  <c r="S14" i="3" s="1"/>
</calcChain>
</file>

<file path=xl/sharedStrings.xml><?xml version="1.0" encoding="utf-8"?>
<sst xmlns="http://schemas.openxmlformats.org/spreadsheetml/2006/main" count="164" uniqueCount="63">
  <si>
    <t>Bread</t>
  </si>
  <si>
    <t>Milk</t>
  </si>
  <si>
    <t>Cheese</t>
  </si>
  <si>
    <t>Potato</t>
  </si>
  <si>
    <t>Fish</t>
  </si>
  <si>
    <t>Yogurt</t>
  </si>
  <si>
    <t>Cost</t>
  </si>
  <si>
    <t>Fat, g</t>
  </si>
  <si>
    <t>http://support.sas.com/documentation/cdl/en/ormpug/67517/HTML/default/viewer.htm#ormpug_lpsolver_examples01.htm</t>
  </si>
  <si>
    <t>≥</t>
  </si>
  <si>
    <t>≤</t>
  </si>
  <si>
    <t>Cal.</t>
  </si>
  <si>
    <t>Carb., g</t>
  </si>
  <si>
    <t>Prot., g</t>
  </si>
  <si>
    <r>
      <t>diet</t>
    </r>
    <r>
      <rPr>
        <b/>
        <vertAlign val="subscript"/>
        <sz val="10"/>
        <color theme="1"/>
        <rFont val="Arial Narrow"/>
        <family val="2"/>
      </rPr>
      <t>1</t>
    </r>
  </si>
  <si>
    <r>
      <t>diet</t>
    </r>
    <r>
      <rPr>
        <b/>
        <vertAlign val="subscript"/>
        <sz val="10"/>
        <color theme="1"/>
        <rFont val="Arial Narrow"/>
        <family val="2"/>
      </rPr>
      <t>3</t>
    </r>
  </si>
  <si>
    <r>
      <t>diet</t>
    </r>
    <r>
      <rPr>
        <b/>
        <vertAlign val="subscript"/>
        <sz val="10"/>
        <color theme="1"/>
        <rFont val="Arial Narrow"/>
        <family val="2"/>
      </rPr>
      <t>2</t>
    </r>
  </si>
  <si>
    <r>
      <t>diet</t>
    </r>
    <r>
      <rPr>
        <b/>
        <vertAlign val="subscript"/>
        <sz val="10"/>
        <color theme="1"/>
        <rFont val="Arial Narrow"/>
        <family val="2"/>
      </rPr>
      <t>4</t>
    </r>
  </si>
  <si>
    <t>diet =</t>
  </si>
  <si>
    <r>
      <t>diet</t>
    </r>
    <r>
      <rPr>
        <b/>
        <vertAlign val="subscript"/>
        <sz val="10"/>
        <color theme="1"/>
        <rFont val="Arial Narrow"/>
        <family val="2"/>
      </rPr>
      <t>5</t>
    </r>
  </si>
  <si>
    <r>
      <t>diet</t>
    </r>
    <r>
      <rPr>
        <b/>
        <vertAlign val="subscript"/>
        <sz val="10"/>
        <color theme="1"/>
        <rFont val="Arial Narrow"/>
        <family val="2"/>
      </rPr>
      <t>6</t>
    </r>
  </si>
  <si>
    <r>
      <t>=</t>
    </r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min</t>
    </r>
  </si>
  <si>
    <t>Solver model</t>
  </si>
  <si>
    <t>SAS/OR The Linear Programming Solver</t>
  </si>
  <si>
    <t>Example 7.1 Diet Problem</t>
  </si>
  <si>
    <r>
      <t>s</t>
    </r>
    <r>
      <rPr>
        <b/>
        <vertAlign val="subscript"/>
        <sz val="10"/>
        <color theme="1"/>
        <rFont val="Arial Narrow"/>
        <family val="2"/>
      </rPr>
      <t>7</t>
    </r>
  </si>
  <si>
    <r>
      <t>s</t>
    </r>
    <r>
      <rPr>
        <b/>
        <vertAlign val="subscript"/>
        <sz val="10"/>
        <color theme="1"/>
        <rFont val="Arial Narrow"/>
        <family val="2"/>
      </rPr>
      <t>8</t>
    </r>
  </si>
  <si>
    <r>
      <t>a</t>
    </r>
    <r>
      <rPr>
        <b/>
        <vertAlign val="subscript"/>
        <sz val="10"/>
        <color theme="1"/>
        <rFont val="Arial Narrow"/>
        <family val="2"/>
      </rPr>
      <t>9</t>
    </r>
  </si>
  <si>
    <r>
      <t>s</t>
    </r>
    <r>
      <rPr>
        <b/>
        <vertAlign val="subscript"/>
        <sz val="10"/>
        <color theme="1"/>
        <rFont val="Arial Narrow"/>
        <family val="2"/>
      </rPr>
      <t>10</t>
    </r>
  </si>
  <si>
    <r>
      <t>a</t>
    </r>
    <r>
      <rPr>
        <b/>
        <vertAlign val="subscript"/>
        <sz val="10"/>
        <color theme="1"/>
        <rFont val="Arial Narrow"/>
        <family val="2"/>
      </rPr>
      <t>11</t>
    </r>
  </si>
  <si>
    <r>
      <t>s</t>
    </r>
    <r>
      <rPr>
        <b/>
        <vertAlign val="subscript"/>
        <sz val="10"/>
        <color theme="1"/>
        <rFont val="Arial Narrow"/>
        <family val="2"/>
      </rPr>
      <t>12</t>
    </r>
  </si>
  <si>
    <r>
      <t>a</t>
    </r>
    <r>
      <rPr>
        <b/>
        <vertAlign val="subscript"/>
        <sz val="10"/>
        <color theme="1"/>
        <rFont val="Arial Narrow"/>
        <family val="2"/>
      </rPr>
      <t>13</t>
    </r>
  </si>
  <si>
    <r>
      <t>s</t>
    </r>
    <r>
      <rPr>
        <b/>
        <vertAlign val="subscript"/>
        <sz val="10"/>
        <color theme="1"/>
        <rFont val="Arial Narrow"/>
        <family val="2"/>
      </rPr>
      <t>14</t>
    </r>
  </si>
  <si>
    <r>
      <t xml:space="preserve">Big </t>
    </r>
    <r>
      <rPr>
        <i/>
        <sz val="10"/>
        <color theme="1"/>
        <rFont val="Arial Narrow"/>
        <family val="2"/>
      </rPr>
      <t>M</t>
    </r>
    <r>
      <rPr>
        <sz val="10"/>
        <color theme="1"/>
        <rFont val="Arial Narrow"/>
        <family val="2"/>
      </rPr>
      <t xml:space="preserve"> =</t>
    </r>
  </si>
  <si>
    <r>
      <t>s</t>
    </r>
    <r>
      <rPr>
        <b/>
        <vertAlign val="subscript"/>
        <sz val="10"/>
        <color theme="1"/>
        <rFont val="Arial Narrow"/>
        <family val="2"/>
      </rPr>
      <t>15</t>
    </r>
  </si>
  <si>
    <r>
      <t>a</t>
    </r>
    <r>
      <rPr>
        <b/>
        <vertAlign val="subscript"/>
        <sz val="10"/>
        <color theme="1"/>
        <rFont val="Arial Narrow"/>
        <family val="2"/>
      </rPr>
      <t>16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</si>
  <si>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</si>
  <si>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</si>
  <si>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3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</si>
  <si>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4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</si>
  <si>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5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</si>
  <si>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6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</si>
  <si>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7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</si>
  <si>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8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</si>
  <si>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9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</si>
  <si>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10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</si>
  <si>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</si>
  <si>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12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</si>
  <si>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13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</si>
  <si>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14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</si>
  <si>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15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</si>
  <si>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16</t>
    </r>
  </si>
  <si>
    <t>Plate</t>
  </si>
  <si>
    <t>Var no. 1</t>
  </si>
  <si>
    <t>=</t>
  </si>
  <si>
    <t>*</t>
  </si>
  <si>
    <t>Artificials</t>
  </si>
  <si>
    <t>9 11 13 16</t>
  </si>
  <si>
    <t>7 9 11 13 14 16</t>
  </si>
  <si>
    <t>Initial basis</t>
  </si>
  <si>
    <t>1 everywhere</t>
  </si>
  <si>
    <t>Suggestion</t>
  </si>
  <si>
    <t>estampa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</si>
</sst>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E+00"/>
  </numFmts>
  <fonts count="27" x14ac:knownFonts="1">
    <font>
      <sz val="10"/>
      <color theme="1"/>
      <name val="Arial Narrow"/>
      <family val="2"/>
    </font>
    <font>
      <sz val="10"/>
      <color theme="1"/>
      <name val="Arial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 Narrow"/>
      <family val="2"/>
    </font>
    <font>
      <b/>
      <sz val="13"/>
      <color theme="3"/>
      <name val="Arial Narrow"/>
      <family val="2"/>
    </font>
    <font>
      <b/>
      <sz val="11"/>
      <color theme="3"/>
      <name val="Arial Narrow"/>
      <family val="2"/>
    </font>
    <font>
      <sz val="10"/>
      <color rgb="FF006100"/>
      <name val="Arial Narrow"/>
      <family val="2"/>
    </font>
    <font>
      <sz val="10"/>
      <color rgb="FF9C0006"/>
      <name val="Arial Narrow"/>
      <family val="2"/>
    </font>
    <font>
      <sz val="10"/>
      <color rgb="FF9C6500"/>
      <name val="Arial Narrow"/>
      <family val="2"/>
    </font>
    <font>
      <sz val="10"/>
      <color rgb="FF3F3F76"/>
      <name val="Arial Narrow"/>
      <family val="2"/>
    </font>
    <font>
      <b/>
      <sz val="10"/>
      <color rgb="FF3F3F3F"/>
      <name val="Arial Narrow"/>
      <family val="2"/>
    </font>
    <font>
      <b/>
      <sz val="10"/>
      <color rgb="FFFA7D00"/>
      <name val="Arial Narrow"/>
      <family val="2"/>
    </font>
    <font>
      <sz val="10"/>
      <color rgb="FFFA7D00"/>
      <name val="Arial Narrow"/>
      <family val="2"/>
    </font>
    <font>
      <b/>
      <sz val="10"/>
      <color theme="0"/>
      <name val="Arial Narrow"/>
      <family val="2"/>
    </font>
    <font>
      <sz val="10"/>
      <color rgb="FFFF0000"/>
      <name val="Arial Narrow"/>
      <family val="2"/>
    </font>
    <font>
      <i/>
      <sz val="10"/>
      <color rgb="FF7F7F7F"/>
      <name val="Arial Narrow"/>
      <family val="2"/>
    </font>
    <font>
      <b/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9"/>
      <color theme="1"/>
      <name val="Arial Narrow"/>
      <family val="2"/>
    </font>
    <font>
      <u/>
      <sz val="10"/>
      <color theme="10"/>
      <name val="Arial Narrow"/>
      <family val="2"/>
    </font>
    <font>
      <b/>
      <vertAlign val="subscript"/>
      <sz val="10"/>
      <color theme="1"/>
      <name val="Arial Narrow"/>
      <family val="2"/>
    </font>
    <font>
      <i/>
      <sz val="10"/>
      <color theme="1"/>
      <name val="Arial Narrow"/>
      <family val="2"/>
    </font>
    <font>
      <vertAlign val="subscript"/>
      <sz val="10"/>
      <color theme="1"/>
      <name val="Arial Narrow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vertAlign val="subscript"/>
      <sz val="10"/>
      <color theme="1"/>
      <name val="Times New Roman"/>
      <family val="1"/>
    </font>
    <font>
      <b/>
      <i/>
      <u/>
      <sz val="10"/>
      <color theme="10"/>
      <name val="Arial Narrow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10F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rgb="FFFF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horizontal="center"/>
    </xf>
    <xf numFmtId="14" fontId="18" fillId="0" borderId="0" xfId="0" applyNumberFormat="1" applyFont="1" applyAlignment="1">
      <alignment horizontal="center"/>
    </xf>
    <xf numFmtId="0" fontId="16" fillId="0" borderId="0" xfId="0" applyFont="1"/>
    <xf numFmtId="0" fontId="0" fillId="0" borderId="10" xfId="0" applyBorder="1"/>
    <xf numFmtId="0" fontId="0" fillId="34" borderId="0" xfId="0" applyFill="1" applyAlignment="1">
      <alignment horizontal="center"/>
    </xf>
    <xf numFmtId="0" fontId="0" fillId="33" borderId="11" xfId="0" applyFill="1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33" borderId="13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0" xfId="0" applyFill="1" applyBorder="1" applyAlignment="1">
      <alignment horizontal="center"/>
    </xf>
    <xf numFmtId="0" fontId="0" fillId="33" borderId="15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17" xfId="0" applyFill="1" applyBorder="1" applyAlignment="1">
      <alignment horizontal="center"/>
    </xf>
    <xf numFmtId="0" fontId="0" fillId="33" borderId="18" xfId="0" applyFill="1" applyBorder="1" applyAlignment="1">
      <alignment horizontal="center"/>
    </xf>
    <xf numFmtId="0" fontId="0" fillId="34" borderId="14" xfId="0" applyFill="1" applyBorder="1" applyAlignment="1">
      <alignment horizontal="center"/>
    </xf>
    <xf numFmtId="0" fontId="0" fillId="34" borderId="0" xfId="0" applyFill="1" applyBorder="1" applyAlignment="1">
      <alignment horizontal="center"/>
    </xf>
    <xf numFmtId="0" fontId="0" fillId="34" borderId="15" xfId="0" applyFill="1" applyBorder="1" applyAlignment="1">
      <alignment horizontal="center"/>
    </xf>
    <xf numFmtId="0" fontId="0" fillId="34" borderId="16" xfId="0" applyFill="1" applyBorder="1" applyAlignment="1">
      <alignment horizontal="center"/>
    </xf>
    <xf numFmtId="0" fontId="0" fillId="34" borderId="17" xfId="0" applyFill="1" applyBorder="1" applyAlignment="1">
      <alignment horizontal="center"/>
    </xf>
    <xf numFmtId="0" fontId="0" fillId="34" borderId="18" xfId="0" applyFill="1" applyBorder="1" applyAlignment="1">
      <alignment horizontal="center"/>
    </xf>
    <xf numFmtId="0" fontId="16" fillId="34" borderId="11" xfId="0" applyFont="1" applyFill="1" applyBorder="1" applyAlignment="1">
      <alignment horizontal="center"/>
    </xf>
    <xf numFmtId="0" fontId="16" fillId="34" borderId="12" xfId="0" applyFont="1" applyFill="1" applyBorder="1" applyAlignment="1">
      <alignment horizontal="center"/>
    </xf>
    <xf numFmtId="0" fontId="16" fillId="34" borderId="13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0" fillId="35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33" borderId="19" xfId="0" applyFill="1" applyBorder="1" applyAlignment="1">
      <alignment horizontal="center"/>
    </xf>
    <xf numFmtId="0" fontId="0" fillId="33" borderId="20" xfId="0" applyFill="1" applyBorder="1" applyAlignment="1">
      <alignment horizontal="center"/>
    </xf>
    <xf numFmtId="0" fontId="0" fillId="33" borderId="2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0" fillId="0" borderId="0" xfId="0" quotePrefix="1"/>
    <xf numFmtId="0" fontId="0" fillId="36" borderId="0" xfId="0" applyFill="1"/>
    <xf numFmtId="0" fontId="0" fillId="0" borderId="0" xfId="0" applyBorder="1"/>
    <xf numFmtId="0" fontId="0" fillId="36" borderId="0" xfId="0" applyFill="1" applyBorder="1"/>
    <xf numFmtId="0" fontId="0" fillId="0" borderId="0" xfId="0" applyAlignment="1"/>
    <xf numFmtId="0" fontId="0" fillId="0" borderId="22" xfId="0" applyFont="1" applyFill="1" applyBorder="1" applyAlignment="1">
      <alignment horizontal="center"/>
    </xf>
    <xf numFmtId="0" fontId="0" fillId="0" borderId="23" xfId="0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0" fillId="38" borderId="0" xfId="0" applyFill="1" applyAlignment="1">
      <alignment horizontal="center"/>
    </xf>
    <xf numFmtId="0" fontId="16" fillId="35" borderId="19" xfId="0" applyFont="1" applyFill="1" applyBorder="1" applyAlignment="1">
      <alignment horizontal="center"/>
    </xf>
    <xf numFmtId="0" fontId="16" fillId="35" borderId="20" xfId="0" applyFont="1" applyFill="1" applyBorder="1" applyAlignment="1">
      <alignment horizontal="center"/>
    </xf>
    <xf numFmtId="0" fontId="16" fillId="0" borderId="20" xfId="0" applyFont="1" applyBorder="1" applyAlignment="1">
      <alignment horizontal="center"/>
    </xf>
    <xf numFmtId="164" fontId="16" fillId="0" borderId="20" xfId="0" applyNumberFormat="1" applyFont="1" applyBorder="1" applyAlignment="1">
      <alignment horizontal="center"/>
    </xf>
    <xf numFmtId="0" fontId="16" fillId="0" borderId="25" xfId="0" applyFont="1" applyFill="1" applyBorder="1" applyAlignment="1">
      <alignment horizontal="center"/>
    </xf>
    <xf numFmtId="0" fontId="0" fillId="39" borderId="19" xfId="0" applyFill="1" applyBorder="1" applyAlignment="1">
      <alignment horizontal="center"/>
    </xf>
    <xf numFmtId="0" fontId="0" fillId="39" borderId="20" xfId="0" applyFill="1" applyBorder="1" applyAlignment="1">
      <alignment horizontal="center"/>
    </xf>
    <xf numFmtId="0" fontId="0" fillId="38" borderId="20" xfId="0" applyFill="1" applyBorder="1" applyAlignment="1">
      <alignment horizontal="center"/>
    </xf>
    <xf numFmtId="0" fontId="0" fillId="38" borderId="21" xfId="0" applyFill="1" applyBorder="1" applyAlignment="1">
      <alignment horizontal="center"/>
    </xf>
    <xf numFmtId="0" fontId="16" fillId="0" borderId="0" xfId="0" applyFont="1" applyFill="1" applyBorder="1" applyAlignment="1"/>
    <xf numFmtId="0" fontId="23" fillId="0" borderId="19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3" fillId="38" borderId="20" xfId="0" applyFont="1" applyFill="1" applyBorder="1" applyAlignment="1">
      <alignment horizontal="center"/>
    </xf>
    <xf numFmtId="0" fontId="23" fillId="38" borderId="21" xfId="0" applyFont="1" applyFill="1" applyBorder="1" applyAlignment="1">
      <alignment horizontal="center"/>
    </xf>
    <xf numFmtId="0" fontId="21" fillId="36" borderId="0" xfId="0" applyFont="1" applyFill="1" applyAlignment="1">
      <alignment horizontal="center"/>
    </xf>
    <xf numFmtId="0" fontId="0" fillId="40" borderId="0" xfId="0" applyFill="1" applyBorder="1" applyAlignment="1">
      <alignment horizontal="center"/>
    </xf>
    <xf numFmtId="0" fontId="16" fillId="33" borderId="19" xfId="0" applyFont="1" applyFill="1" applyBorder="1" applyAlignment="1">
      <alignment horizontal="center"/>
    </xf>
    <xf numFmtId="0" fontId="16" fillId="33" borderId="20" xfId="0" applyFont="1" applyFill="1" applyBorder="1" applyAlignment="1">
      <alignment horizontal="center"/>
    </xf>
    <xf numFmtId="0" fontId="16" fillId="33" borderId="21" xfId="0" applyFont="1" applyFill="1" applyBorder="1" applyAlignment="1">
      <alignment horizontal="center"/>
    </xf>
    <xf numFmtId="0" fontId="16" fillId="38" borderId="21" xfId="0" applyFont="1" applyFill="1" applyBorder="1" applyAlignment="1">
      <alignment horizontal="center"/>
    </xf>
    <xf numFmtId="0" fontId="17" fillId="37" borderId="0" xfId="0" applyFont="1" applyFill="1" applyAlignment="1">
      <alignment horizontal="center"/>
    </xf>
    <xf numFmtId="0" fontId="0" fillId="0" borderId="26" xfId="0" applyBorder="1"/>
    <xf numFmtId="0" fontId="26" fillId="0" borderId="0" xfId="42" applyFont="1"/>
    <xf numFmtId="0" fontId="16" fillId="33" borderId="24" xfId="0" applyFont="1" applyFill="1" applyBorder="1" applyAlignment="1">
      <alignment horizontal="center"/>
    </xf>
    <xf numFmtId="164" fontId="16" fillId="0" borderId="25" xfId="0" applyNumberFormat="1" applyFon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E1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upport.sas.com/documentation/cdl/en/ormpug/67517/HTML/default/viewer.ht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support.sas.com/documentation/cdl/en/ormpug/67517/HTML/default/viewer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abSelected="1" zoomScaleNormal="100" workbookViewId="0"/>
  </sheetViews>
  <sheetFormatPr defaultRowHeight="12.75" x14ac:dyDescent="0.2"/>
  <sheetData>
    <row r="1" spans="1:14" ht="13.5" x14ac:dyDescent="0.25">
      <c r="A1" s="2">
        <v>43523</v>
      </c>
      <c r="C1" s="3" t="s">
        <v>23</v>
      </c>
      <c r="H1" s="3" t="s">
        <v>24</v>
      </c>
      <c r="M1" s="34"/>
      <c r="N1" s="62" t="s">
        <v>55</v>
      </c>
    </row>
    <row r="2" spans="1:14" x14ac:dyDescent="0.2">
      <c r="B2" s="63" t="s">
        <v>8</v>
      </c>
      <c r="M2" s="4"/>
      <c r="N2" s="62" t="s">
        <v>55</v>
      </c>
    </row>
    <row r="3" spans="1:14" x14ac:dyDescent="0.2">
      <c r="M3" s="4"/>
      <c r="N3" s="62" t="s">
        <v>55</v>
      </c>
    </row>
    <row r="4" spans="1:14" x14ac:dyDescent="0.2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M4" s="4"/>
      <c r="N4" s="62" t="s">
        <v>55</v>
      </c>
    </row>
    <row r="5" spans="1:14" x14ac:dyDescent="0.2">
      <c r="A5" s="3" t="s">
        <v>6</v>
      </c>
      <c r="B5" s="21">
        <v>2</v>
      </c>
      <c r="C5" s="22">
        <v>3.5</v>
      </c>
      <c r="D5" s="22">
        <v>8</v>
      </c>
      <c r="E5" s="22">
        <v>1.5</v>
      </c>
      <c r="F5" s="22">
        <v>11</v>
      </c>
      <c r="G5" s="23">
        <v>1</v>
      </c>
      <c r="H5" s="1"/>
      <c r="I5" s="1"/>
      <c r="M5" s="4"/>
      <c r="N5" s="62" t="s">
        <v>55</v>
      </c>
    </row>
    <row r="6" spans="1:14" x14ac:dyDescent="0.2">
      <c r="A6" t="s">
        <v>13</v>
      </c>
      <c r="B6" s="15">
        <v>4</v>
      </c>
      <c r="C6" s="16">
        <v>8</v>
      </c>
      <c r="D6" s="16">
        <v>7</v>
      </c>
      <c r="E6" s="16">
        <v>1.3</v>
      </c>
      <c r="F6" s="16">
        <v>8</v>
      </c>
      <c r="G6" s="17">
        <v>9.1999999999999993</v>
      </c>
      <c r="H6" s="1" t="s">
        <v>10</v>
      </c>
      <c r="I6" s="5">
        <v>10</v>
      </c>
      <c r="M6" s="4"/>
      <c r="N6" s="62" t="s">
        <v>55</v>
      </c>
    </row>
    <row r="7" spans="1:14" x14ac:dyDescent="0.2">
      <c r="A7" t="s">
        <v>7</v>
      </c>
      <c r="B7" s="15">
        <v>1</v>
      </c>
      <c r="C7" s="16">
        <v>5</v>
      </c>
      <c r="D7" s="16">
        <v>9</v>
      </c>
      <c r="E7" s="16">
        <v>0.1</v>
      </c>
      <c r="F7" s="16">
        <v>7</v>
      </c>
      <c r="G7" s="17">
        <v>1</v>
      </c>
      <c r="H7" s="1" t="s">
        <v>9</v>
      </c>
      <c r="I7" s="16">
        <v>8</v>
      </c>
      <c r="M7" s="4"/>
      <c r="N7" s="62" t="s">
        <v>55</v>
      </c>
    </row>
    <row r="8" spans="1:14" x14ac:dyDescent="0.2">
      <c r="A8" t="s">
        <v>12</v>
      </c>
      <c r="B8" s="15">
        <v>15</v>
      </c>
      <c r="C8" s="16">
        <v>11.7</v>
      </c>
      <c r="D8" s="16">
        <v>0.4</v>
      </c>
      <c r="E8" s="16">
        <v>22.6</v>
      </c>
      <c r="F8" s="16">
        <v>0</v>
      </c>
      <c r="G8" s="17">
        <v>17</v>
      </c>
      <c r="H8" s="1" t="s">
        <v>9</v>
      </c>
      <c r="I8" s="16">
        <v>10</v>
      </c>
      <c r="M8" s="4"/>
      <c r="N8" s="62" t="s">
        <v>55</v>
      </c>
    </row>
    <row r="9" spans="1:14" x14ac:dyDescent="0.2">
      <c r="A9" t="s">
        <v>11</v>
      </c>
      <c r="B9" s="18">
        <v>90</v>
      </c>
      <c r="C9" s="19">
        <v>120</v>
      </c>
      <c r="D9" s="19">
        <v>106</v>
      </c>
      <c r="E9" s="19">
        <v>97</v>
      </c>
      <c r="F9" s="19">
        <v>130</v>
      </c>
      <c r="G9" s="20">
        <v>180</v>
      </c>
      <c r="H9" s="1" t="s">
        <v>9</v>
      </c>
      <c r="I9" s="16">
        <v>300</v>
      </c>
      <c r="M9" s="4"/>
      <c r="N9" s="62" t="s">
        <v>55</v>
      </c>
    </row>
    <row r="10" spans="1:14" x14ac:dyDescent="0.2">
      <c r="B10" s="1" t="s">
        <v>10</v>
      </c>
      <c r="C10" s="16">
        <v>1</v>
      </c>
      <c r="E10" s="1" t="s">
        <v>9</v>
      </c>
      <c r="F10" s="16">
        <v>0.5</v>
      </c>
      <c r="M10" s="4"/>
      <c r="N10" s="62" t="s">
        <v>55</v>
      </c>
    </row>
    <row r="11" spans="1:14" x14ac:dyDescent="0.2">
      <c r="M11" s="4"/>
      <c r="N11" s="62" t="s">
        <v>55</v>
      </c>
    </row>
    <row r="12" spans="1:14" ht="15.75" x14ac:dyDescent="0.3">
      <c r="B12" s="1" t="s">
        <v>14</v>
      </c>
      <c r="C12" s="1" t="s">
        <v>16</v>
      </c>
      <c r="D12" s="1" t="s">
        <v>15</v>
      </c>
      <c r="E12" s="1" t="s">
        <v>17</v>
      </c>
      <c r="F12" s="1" t="s">
        <v>19</v>
      </c>
      <c r="G12" s="1" t="s">
        <v>20</v>
      </c>
      <c r="L12" s="34"/>
      <c r="M12" s="4"/>
      <c r="N12" s="62" t="s">
        <v>55</v>
      </c>
    </row>
    <row r="13" spans="1:14" ht="15.75" x14ac:dyDescent="0.3">
      <c r="A13" s="3" t="s">
        <v>6</v>
      </c>
      <c r="B13" s="27">
        <f>B5</f>
        <v>2</v>
      </c>
      <c r="C13" s="28">
        <f t="shared" ref="C13:G13" si="0">C5</f>
        <v>3.5</v>
      </c>
      <c r="D13" s="28">
        <f t="shared" si="0"/>
        <v>8</v>
      </c>
      <c r="E13" s="28">
        <f t="shared" si="0"/>
        <v>1.5</v>
      </c>
      <c r="F13" s="28">
        <f t="shared" si="0"/>
        <v>11</v>
      </c>
      <c r="G13" s="29">
        <f t="shared" si="0"/>
        <v>1</v>
      </c>
      <c r="H13" s="31">
        <f>SUMPRODUCT($B$20:$G$20,B13:G13)</f>
        <v>12.081337881108173</v>
      </c>
      <c r="I13" s="32" t="s">
        <v>21</v>
      </c>
      <c r="L13" s="26" t="s">
        <v>22</v>
      </c>
      <c r="M13" s="4"/>
      <c r="N13" s="62" t="s">
        <v>55</v>
      </c>
    </row>
    <row r="14" spans="1:14" x14ac:dyDescent="0.2">
      <c r="A14" t="s">
        <v>13</v>
      </c>
      <c r="B14" s="6">
        <f t="shared" ref="B14:G14" si="1">B6</f>
        <v>4</v>
      </c>
      <c r="C14" s="7">
        <f t="shared" si="1"/>
        <v>8</v>
      </c>
      <c r="D14" s="7">
        <f t="shared" si="1"/>
        <v>7</v>
      </c>
      <c r="E14" s="7">
        <f t="shared" si="1"/>
        <v>1.3</v>
      </c>
      <c r="F14" s="7">
        <f t="shared" si="1"/>
        <v>8</v>
      </c>
      <c r="G14" s="8">
        <f t="shared" si="1"/>
        <v>9.1999999999999993</v>
      </c>
      <c r="H14" s="37">
        <f>SUMPRODUCT($B$20:$G$20,B14:G14)</f>
        <v>10</v>
      </c>
      <c r="I14" s="56" t="str">
        <f t="shared" ref="I14:J17" si="2">H6</f>
        <v>≤</v>
      </c>
      <c r="J14" s="10">
        <f t="shared" si="2"/>
        <v>10</v>
      </c>
      <c r="L14" s="35">
        <f>MIN($H$13)</f>
        <v>12.081337881108173</v>
      </c>
      <c r="M14" s="4"/>
      <c r="N14" s="62" t="s">
        <v>55</v>
      </c>
    </row>
    <row r="15" spans="1:14" x14ac:dyDescent="0.2">
      <c r="A15" t="s">
        <v>7</v>
      </c>
      <c r="B15" s="9">
        <f t="shared" ref="B15:G15" si="3">B7</f>
        <v>1</v>
      </c>
      <c r="C15" s="10">
        <f t="shared" si="3"/>
        <v>5</v>
      </c>
      <c r="D15" s="10">
        <f t="shared" si="3"/>
        <v>9</v>
      </c>
      <c r="E15" s="10">
        <f t="shared" si="3"/>
        <v>0.1</v>
      </c>
      <c r="F15" s="10">
        <f t="shared" si="3"/>
        <v>7</v>
      </c>
      <c r="G15" s="11">
        <f t="shared" si="3"/>
        <v>1</v>
      </c>
      <c r="H15" s="38">
        <f t="shared" ref="H15:H19" si="4">SUMPRODUCT($B$20:$G$20,B15:G15)</f>
        <v>8</v>
      </c>
      <c r="I15" s="16" t="str">
        <f t="shared" si="2"/>
        <v>≥</v>
      </c>
      <c r="J15" s="10">
        <f t="shared" si="2"/>
        <v>8</v>
      </c>
      <c r="L15" s="35">
        <f>COUNT($B$20:$G$20)</f>
        <v>6</v>
      </c>
      <c r="M15" s="4"/>
      <c r="N15" s="62" t="s">
        <v>55</v>
      </c>
    </row>
    <row r="16" spans="1:14" x14ac:dyDescent="0.2">
      <c r="A16" t="s">
        <v>12</v>
      </c>
      <c r="B16" s="9">
        <f t="shared" ref="B16:G16" si="5">B8</f>
        <v>15</v>
      </c>
      <c r="C16" s="10">
        <f t="shared" si="5"/>
        <v>11.7</v>
      </c>
      <c r="D16" s="10">
        <f t="shared" si="5"/>
        <v>0.4</v>
      </c>
      <c r="E16" s="10">
        <f t="shared" si="5"/>
        <v>22.6</v>
      </c>
      <c r="F16" s="10">
        <f t="shared" si="5"/>
        <v>0</v>
      </c>
      <c r="G16" s="11">
        <f t="shared" si="5"/>
        <v>17</v>
      </c>
      <c r="H16" s="38">
        <f t="shared" si="4"/>
        <v>42.959696505638306</v>
      </c>
      <c r="I16" s="16" t="str">
        <f t="shared" si="2"/>
        <v>≥</v>
      </c>
      <c r="J16" s="10">
        <f t="shared" si="2"/>
        <v>10</v>
      </c>
      <c r="L16" s="35" t="b">
        <f>$H$14&lt;=$J$14</f>
        <v>1</v>
      </c>
      <c r="M16" s="4"/>
      <c r="N16" s="62" t="s">
        <v>55</v>
      </c>
    </row>
    <row r="17" spans="1:14" x14ac:dyDescent="0.2">
      <c r="A17" t="s">
        <v>11</v>
      </c>
      <c r="B17" s="9">
        <f t="shared" ref="B17:G17" si="6">B9</f>
        <v>90</v>
      </c>
      <c r="C17" s="10">
        <f t="shared" si="6"/>
        <v>120</v>
      </c>
      <c r="D17" s="10">
        <f t="shared" si="6"/>
        <v>106</v>
      </c>
      <c r="E17" s="10">
        <f t="shared" si="6"/>
        <v>97</v>
      </c>
      <c r="F17" s="10">
        <f t="shared" si="6"/>
        <v>130</v>
      </c>
      <c r="G17" s="11">
        <f t="shared" si="6"/>
        <v>180</v>
      </c>
      <c r="H17" s="38">
        <f t="shared" si="4"/>
        <v>300</v>
      </c>
      <c r="I17" s="16" t="str">
        <f t="shared" si="2"/>
        <v>≥</v>
      </c>
      <c r="J17" s="10">
        <f t="shared" si="2"/>
        <v>300</v>
      </c>
      <c r="L17" s="35" t="b">
        <f t="array" ref="L17">$H$15:$H$17&gt;=$J$15:$J$17</f>
        <v>1</v>
      </c>
      <c r="M17" s="4"/>
      <c r="N17" s="62" t="s">
        <v>55</v>
      </c>
    </row>
    <row r="18" spans="1:14" x14ac:dyDescent="0.2">
      <c r="A18" t="s">
        <v>1</v>
      </c>
      <c r="B18" s="9"/>
      <c r="C18" s="10">
        <v>1</v>
      </c>
      <c r="D18" s="10"/>
      <c r="E18" s="10"/>
      <c r="F18" s="10"/>
      <c r="G18" s="11"/>
      <c r="H18" s="38">
        <f t="shared" si="4"/>
        <v>5.3598774885145202E-2</v>
      </c>
      <c r="I18" s="56" t="str">
        <f>B10</f>
        <v>≤</v>
      </c>
      <c r="J18" s="10">
        <f>C10</f>
        <v>1</v>
      </c>
      <c r="L18" s="35" t="b">
        <f>$H$18&lt;=$J$18</f>
        <v>1</v>
      </c>
      <c r="M18" s="4"/>
      <c r="N18" s="62" t="s">
        <v>55</v>
      </c>
    </row>
    <row r="19" spans="1:14" x14ac:dyDescent="0.2">
      <c r="A19" s="36" t="s">
        <v>4</v>
      </c>
      <c r="B19" s="12"/>
      <c r="C19" s="13"/>
      <c r="D19" s="13"/>
      <c r="E19" s="13"/>
      <c r="F19" s="13">
        <v>1</v>
      </c>
      <c r="G19" s="14"/>
      <c r="H19" s="39">
        <f t="shared" si="4"/>
        <v>0.50000000000000011</v>
      </c>
      <c r="I19" s="16" t="str">
        <f>E10</f>
        <v>≥</v>
      </c>
      <c r="J19" s="10">
        <f>F10</f>
        <v>0.5</v>
      </c>
      <c r="L19" s="35" t="b">
        <f>$H$19&gt;=$J$19</f>
        <v>1</v>
      </c>
      <c r="M19" s="4"/>
      <c r="N19" s="62" t="s">
        <v>55</v>
      </c>
    </row>
    <row r="20" spans="1:14" x14ac:dyDescent="0.2">
      <c r="A20" s="24" t="s">
        <v>18</v>
      </c>
      <c r="B20" s="64">
        <v>0</v>
      </c>
      <c r="C20" s="64">
        <v>5.3598774885145202E-2</v>
      </c>
      <c r="D20" s="64">
        <v>0.44949881665042468</v>
      </c>
      <c r="E20" s="64">
        <v>1.8651677572045104</v>
      </c>
      <c r="F20" s="64">
        <v>0.50000000000000011</v>
      </c>
      <c r="G20" s="64">
        <v>0</v>
      </c>
      <c r="L20" s="35">
        <f>{32767;32767;0.000001;0.01;TRUE;FALSE;TRUE;1;1;1;0.0001;TRUE}</f>
        <v>32767</v>
      </c>
      <c r="M20" s="4"/>
      <c r="N20" s="62" t="s">
        <v>55</v>
      </c>
    </row>
    <row r="21" spans="1:14" x14ac:dyDescent="0.2">
      <c r="A21" s="36" t="s">
        <v>61</v>
      </c>
      <c r="B21" s="3" t="s">
        <v>60</v>
      </c>
      <c r="L21" s="33">
        <f>{0;0;2;100;0;FALSE;TRUE;0.075;0;0;FALSE;30}</f>
        <v>0</v>
      </c>
      <c r="M21" s="4"/>
      <c r="N21" s="62" t="s">
        <v>55</v>
      </c>
    </row>
    <row r="22" spans="1:14" x14ac:dyDescent="0.2">
      <c r="A22" s="61" t="s">
        <v>55</v>
      </c>
      <c r="B22" s="61" t="s">
        <v>55</v>
      </c>
      <c r="C22" s="61" t="s">
        <v>55</v>
      </c>
      <c r="D22" s="61" t="s">
        <v>55</v>
      </c>
      <c r="E22" s="61" t="s">
        <v>55</v>
      </c>
      <c r="F22" s="61" t="s">
        <v>55</v>
      </c>
      <c r="G22" s="61" t="s">
        <v>55</v>
      </c>
      <c r="H22" s="61" t="s">
        <v>55</v>
      </c>
      <c r="I22" s="61" t="s">
        <v>55</v>
      </c>
      <c r="J22" s="61" t="s">
        <v>55</v>
      </c>
      <c r="K22" s="61" t="s">
        <v>55</v>
      </c>
      <c r="L22" s="61" t="s">
        <v>55</v>
      </c>
      <c r="M22" s="61" t="s">
        <v>55</v>
      </c>
    </row>
  </sheetData>
  <hyperlinks>
    <hyperlink ref="B2" r:id="rId1" location="ormpug_lpsolver_examples01.htm"/>
  </hyperlinks>
  <pageMargins left="0.25" right="0.25" top="0.5" bottom="0.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"/>
  <sheetViews>
    <sheetView zoomScaleNormal="100" workbookViewId="0"/>
  </sheetViews>
  <sheetFormatPr defaultColWidth="8.1640625" defaultRowHeight="12.75" x14ac:dyDescent="0.2"/>
  <cols>
    <col min="1" max="1" width="8.83203125" bestFit="1" customWidth="1"/>
  </cols>
  <sheetData>
    <row r="1" spans="1:21" ht="14.25" thickBot="1" x14ac:dyDescent="0.3">
      <c r="A1" s="2">
        <v>42910</v>
      </c>
      <c r="C1" s="3" t="s">
        <v>23</v>
      </c>
      <c r="H1" s="3" t="s">
        <v>24</v>
      </c>
      <c r="N1" s="24" t="s">
        <v>33</v>
      </c>
      <c r="O1" s="65">
        <f>10^8</f>
        <v>100000000</v>
      </c>
      <c r="T1" s="34"/>
      <c r="U1" s="62" t="s">
        <v>55</v>
      </c>
    </row>
    <row r="2" spans="1:21" x14ac:dyDescent="0.2">
      <c r="B2" s="63" t="s">
        <v>8</v>
      </c>
      <c r="T2" s="4"/>
      <c r="U2" s="62" t="s">
        <v>55</v>
      </c>
    </row>
    <row r="3" spans="1:21" ht="14.25" x14ac:dyDescent="0.25">
      <c r="B3" s="51" t="s">
        <v>36</v>
      </c>
      <c r="C3" s="52" t="s">
        <v>37</v>
      </c>
      <c r="D3" s="52" t="s">
        <v>38</v>
      </c>
      <c r="E3" s="52" t="s">
        <v>39</v>
      </c>
      <c r="F3" s="52" t="s">
        <v>40</v>
      </c>
      <c r="G3" s="52" t="s">
        <v>41</v>
      </c>
      <c r="H3" s="52" t="s">
        <v>42</v>
      </c>
      <c r="I3" s="52" t="s">
        <v>43</v>
      </c>
      <c r="J3" s="53" t="s">
        <v>44</v>
      </c>
      <c r="K3" s="52" t="s">
        <v>45</v>
      </c>
      <c r="L3" s="53" t="s">
        <v>46</v>
      </c>
      <c r="M3" s="52" t="s">
        <v>47</v>
      </c>
      <c r="N3" s="53" t="s">
        <v>48</v>
      </c>
      <c r="O3" s="52" t="s">
        <v>49</v>
      </c>
      <c r="P3" s="52" t="s">
        <v>50</v>
      </c>
      <c r="Q3" s="54" t="s">
        <v>51</v>
      </c>
      <c r="T3" s="4"/>
      <c r="U3" s="62" t="s">
        <v>55</v>
      </c>
    </row>
    <row r="4" spans="1:21" ht="16.5" thickBot="1" x14ac:dyDescent="0.35">
      <c r="B4" s="1" t="str">
        <f>diet!B4</f>
        <v>Bread</v>
      </c>
      <c r="C4" s="1" t="str">
        <f>diet!C4</f>
        <v>Milk</v>
      </c>
      <c r="D4" s="1" t="str">
        <f>diet!D4</f>
        <v>Cheese</v>
      </c>
      <c r="E4" s="1" t="str">
        <f>diet!E4</f>
        <v>Potato</v>
      </c>
      <c r="F4" s="1" t="str">
        <f>diet!F4</f>
        <v>Fish</v>
      </c>
      <c r="G4" s="1" t="str">
        <f>diet!G4</f>
        <v>Yogurt</v>
      </c>
      <c r="H4" s="1" t="s">
        <v>25</v>
      </c>
      <c r="I4" s="1" t="s">
        <v>26</v>
      </c>
      <c r="J4" s="1" t="s">
        <v>27</v>
      </c>
      <c r="K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  <c r="P4" s="1" t="s">
        <v>34</v>
      </c>
      <c r="Q4" s="1" t="s">
        <v>35</v>
      </c>
      <c r="T4" s="4"/>
      <c r="U4" s="62" t="s">
        <v>55</v>
      </c>
    </row>
    <row r="5" spans="1:21" ht="16.5" thickBot="1" x14ac:dyDescent="0.35">
      <c r="A5" s="3" t="s">
        <v>6</v>
      </c>
      <c r="B5" s="41">
        <f>diet!B5</f>
        <v>2</v>
      </c>
      <c r="C5" s="42">
        <f>diet!C5</f>
        <v>3.5</v>
      </c>
      <c r="D5" s="42">
        <f>diet!D5</f>
        <v>8</v>
      </c>
      <c r="E5" s="42">
        <f>diet!E5</f>
        <v>1.5</v>
      </c>
      <c r="F5" s="42">
        <f>diet!F5</f>
        <v>11</v>
      </c>
      <c r="G5" s="42">
        <f>diet!G5</f>
        <v>1</v>
      </c>
      <c r="H5" s="43">
        <v>0</v>
      </c>
      <c r="I5" s="43">
        <v>0</v>
      </c>
      <c r="J5" s="44">
        <f>$O$1</f>
        <v>100000000</v>
      </c>
      <c r="K5" s="43">
        <v>0</v>
      </c>
      <c r="L5" s="44">
        <f>$O$1</f>
        <v>100000000</v>
      </c>
      <c r="M5" s="43">
        <v>0</v>
      </c>
      <c r="N5" s="44">
        <f>$O$1</f>
        <v>100000000</v>
      </c>
      <c r="O5" s="43">
        <v>0</v>
      </c>
      <c r="P5" s="43">
        <v>0</v>
      </c>
      <c r="Q5" s="44">
        <f>$O$1</f>
        <v>100000000</v>
      </c>
      <c r="R5" s="45">
        <f t="shared" ref="R5:R11" si="0">SUMPRODUCT($B$12:$Q$12,B5:Q5)</f>
        <v>12.081337881108173</v>
      </c>
      <c r="S5" s="32" t="s">
        <v>21</v>
      </c>
      <c r="T5" s="4"/>
      <c r="U5" s="62" t="s">
        <v>55</v>
      </c>
    </row>
    <row r="6" spans="1:21" x14ac:dyDescent="0.2">
      <c r="A6" t="s">
        <v>13</v>
      </c>
      <c r="B6" s="25">
        <f>diet!B6</f>
        <v>4</v>
      </c>
      <c r="C6" s="25">
        <f>diet!C6</f>
        <v>8</v>
      </c>
      <c r="D6" s="25">
        <f>diet!D6</f>
        <v>7</v>
      </c>
      <c r="E6" s="25">
        <f>diet!E6</f>
        <v>1.3</v>
      </c>
      <c r="F6" s="25">
        <f>diet!F6</f>
        <v>8</v>
      </c>
      <c r="G6" s="25">
        <f>diet!G6</f>
        <v>9.1999999999999993</v>
      </c>
      <c r="H6" s="40">
        <v>1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38">
        <f t="shared" si="0"/>
        <v>10</v>
      </c>
      <c r="S6" s="30" t="s">
        <v>54</v>
      </c>
      <c r="T6" s="10">
        <f>diet!I6</f>
        <v>10</v>
      </c>
      <c r="U6" s="62" t="s">
        <v>55</v>
      </c>
    </row>
    <row r="7" spans="1:21" x14ac:dyDescent="0.2">
      <c r="A7" t="s">
        <v>7</v>
      </c>
      <c r="B7" s="25">
        <f>diet!B7</f>
        <v>1</v>
      </c>
      <c r="C7" s="25">
        <f>diet!C7</f>
        <v>5</v>
      </c>
      <c r="D7" s="25">
        <f>diet!D7</f>
        <v>9</v>
      </c>
      <c r="E7" s="25">
        <f>diet!E7</f>
        <v>0.1</v>
      </c>
      <c r="F7" s="25">
        <f>diet!F7</f>
        <v>7</v>
      </c>
      <c r="G7" s="25">
        <f>diet!G7</f>
        <v>1</v>
      </c>
      <c r="H7" s="1">
        <v>0</v>
      </c>
      <c r="I7" s="1">
        <v>-1</v>
      </c>
      <c r="J7" s="40">
        <v>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38">
        <f t="shared" si="0"/>
        <v>7.9999999999999991</v>
      </c>
      <c r="S7" s="30" t="s">
        <v>54</v>
      </c>
      <c r="T7" s="10">
        <f>diet!I7</f>
        <v>8</v>
      </c>
      <c r="U7" s="62" t="s">
        <v>55</v>
      </c>
    </row>
    <row r="8" spans="1:21" x14ac:dyDescent="0.2">
      <c r="A8" t="s">
        <v>12</v>
      </c>
      <c r="B8" s="25">
        <f>diet!B8</f>
        <v>15</v>
      </c>
      <c r="C8" s="25">
        <f>diet!C8</f>
        <v>11.7</v>
      </c>
      <c r="D8" s="25">
        <f>diet!D8</f>
        <v>0.4</v>
      </c>
      <c r="E8" s="25">
        <f>diet!E8</f>
        <v>22.6</v>
      </c>
      <c r="F8" s="25">
        <f>diet!F8</f>
        <v>0</v>
      </c>
      <c r="G8" s="25">
        <f>diet!G8</f>
        <v>17</v>
      </c>
      <c r="H8" s="1">
        <v>0</v>
      </c>
      <c r="I8" s="1">
        <v>0</v>
      </c>
      <c r="J8" s="1">
        <v>0</v>
      </c>
      <c r="K8" s="1">
        <v>-1</v>
      </c>
      <c r="L8" s="40">
        <v>1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38">
        <f t="shared" si="0"/>
        <v>10</v>
      </c>
      <c r="S8" s="30" t="s">
        <v>54</v>
      </c>
      <c r="T8" s="10">
        <f>diet!I8</f>
        <v>10</v>
      </c>
      <c r="U8" s="62" t="s">
        <v>55</v>
      </c>
    </row>
    <row r="9" spans="1:21" x14ac:dyDescent="0.2">
      <c r="A9" t="s">
        <v>11</v>
      </c>
      <c r="B9" s="25">
        <f>diet!B9</f>
        <v>90</v>
      </c>
      <c r="C9" s="25">
        <f>diet!C9</f>
        <v>120</v>
      </c>
      <c r="D9" s="25">
        <f>diet!D9</f>
        <v>106</v>
      </c>
      <c r="E9" s="25">
        <f>diet!E9</f>
        <v>97</v>
      </c>
      <c r="F9" s="25">
        <f>diet!F9</f>
        <v>130</v>
      </c>
      <c r="G9" s="25">
        <f>diet!G9</f>
        <v>180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-1</v>
      </c>
      <c r="N9" s="40">
        <v>1</v>
      </c>
      <c r="O9" s="1">
        <v>0</v>
      </c>
      <c r="P9" s="1">
        <v>0</v>
      </c>
      <c r="Q9" s="30">
        <v>0</v>
      </c>
      <c r="R9" s="38">
        <f t="shared" si="0"/>
        <v>300</v>
      </c>
      <c r="S9" s="30" t="s">
        <v>54</v>
      </c>
      <c r="T9" s="10">
        <f>diet!I9</f>
        <v>300</v>
      </c>
      <c r="U9" s="62" t="s">
        <v>55</v>
      </c>
    </row>
    <row r="10" spans="1:21" x14ac:dyDescent="0.2">
      <c r="A10" t="s">
        <v>1</v>
      </c>
      <c r="B10" s="25">
        <v>0</v>
      </c>
      <c r="C10" s="25">
        <f>diet!C10</f>
        <v>1</v>
      </c>
      <c r="D10" s="25">
        <v>0</v>
      </c>
      <c r="E10" s="25">
        <v>0</v>
      </c>
      <c r="F10" s="25">
        <v>0</v>
      </c>
      <c r="G10" s="25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40">
        <v>1</v>
      </c>
      <c r="P10" s="1">
        <v>0</v>
      </c>
      <c r="Q10" s="30">
        <v>0</v>
      </c>
      <c r="R10" s="38">
        <f t="shared" si="0"/>
        <v>1</v>
      </c>
      <c r="S10" s="30" t="s">
        <v>54</v>
      </c>
      <c r="T10" s="10">
        <f>diet!C10</f>
        <v>1</v>
      </c>
      <c r="U10" s="62" t="s">
        <v>55</v>
      </c>
    </row>
    <row r="11" spans="1:21" x14ac:dyDescent="0.2">
      <c r="A11" s="36" t="s">
        <v>4</v>
      </c>
      <c r="B11" s="25">
        <v>0</v>
      </c>
      <c r="C11" s="25">
        <v>0</v>
      </c>
      <c r="D11" s="25">
        <v>0</v>
      </c>
      <c r="E11" s="25">
        <v>0</v>
      </c>
      <c r="F11" s="25">
        <v>1</v>
      </c>
      <c r="G11" s="25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-1</v>
      </c>
      <c r="Q11" s="40">
        <v>1</v>
      </c>
      <c r="R11" s="39">
        <f t="shared" si="0"/>
        <v>0.5</v>
      </c>
      <c r="S11" s="30" t="s">
        <v>54</v>
      </c>
      <c r="T11" s="10">
        <f>diet!F10</f>
        <v>0.5</v>
      </c>
      <c r="U11" s="62" t="s">
        <v>55</v>
      </c>
    </row>
    <row r="12" spans="1:21" x14ac:dyDescent="0.2">
      <c r="A12" s="24" t="s">
        <v>18</v>
      </c>
      <c r="B12" s="57">
        <v>0</v>
      </c>
      <c r="C12" s="58">
        <v>5.3598774885145424E-2</v>
      </c>
      <c r="D12" s="58">
        <v>0.44949881665042457</v>
      </c>
      <c r="E12" s="58">
        <v>1.8651677572045107</v>
      </c>
      <c r="F12" s="58">
        <v>0.5</v>
      </c>
      <c r="G12" s="59">
        <v>0</v>
      </c>
      <c r="H12" s="58">
        <v>0</v>
      </c>
      <c r="I12" s="57">
        <v>0</v>
      </c>
      <c r="J12" s="60">
        <v>0</v>
      </c>
      <c r="K12" s="57">
        <v>32.95969650563832</v>
      </c>
      <c r="L12" s="60">
        <v>0</v>
      </c>
      <c r="M12" s="57">
        <v>0</v>
      </c>
      <c r="N12" s="60">
        <v>0</v>
      </c>
      <c r="O12" s="58">
        <v>0.94640122511485458</v>
      </c>
      <c r="P12" s="57">
        <v>0</v>
      </c>
      <c r="Q12" s="60">
        <v>0</v>
      </c>
      <c r="T12" s="4"/>
      <c r="U12" s="62" t="s">
        <v>55</v>
      </c>
    </row>
    <row r="13" spans="1:21" x14ac:dyDescent="0.2">
      <c r="S13" s="26" t="s">
        <v>22</v>
      </c>
      <c r="T13" s="4"/>
      <c r="U13" s="62" t="s">
        <v>55</v>
      </c>
    </row>
    <row r="14" spans="1:21" x14ac:dyDescent="0.2">
      <c r="A14" s="50" t="s">
        <v>52</v>
      </c>
      <c r="B14" s="55" t="s">
        <v>53</v>
      </c>
      <c r="C14" s="55">
        <v>2</v>
      </c>
      <c r="D14" s="55">
        <f>C$14+1</f>
        <v>3</v>
      </c>
      <c r="E14" s="55">
        <f t="shared" ref="E14:Q14" si="1">D$14+1</f>
        <v>4</v>
      </c>
      <c r="F14" s="55">
        <f t="shared" si="1"/>
        <v>5</v>
      </c>
      <c r="G14" s="55">
        <f t="shared" si="1"/>
        <v>6</v>
      </c>
      <c r="H14" s="55">
        <f t="shared" si="1"/>
        <v>7</v>
      </c>
      <c r="I14" s="55">
        <f t="shared" si="1"/>
        <v>8</v>
      </c>
      <c r="J14" s="55">
        <f t="shared" si="1"/>
        <v>9</v>
      </c>
      <c r="K14" s="55">
        <f t="shared" si="1"/>
        <v>10</v>
      </c>
      <c r="L14" s="55">
        <f t="shared" si="1"/>
        <v>11</v>
      </c>
      <c r="M14" s="55">
        <f t="shared" si="1"/>
        <v>12</v>
      </c>
      <c r="N14" s="55">
        <f t="shared" si="1"/>
        <v>13</v>
      </c>
      <c r="O14" s="55">
        <f t="shared" si="1"/>
        <v>14</v>
      </c>
      <c r="P14" s="55">
        <f t="shared" si="1"/>
        <v>15</v>
      </c>
      <c r="Q14" s="55">
        <f t="shared" si="1"/>
        <v>16</v>
      </c>
      <c r="S14" s="35">
        <f>MIN($R$5)</f>
        <v>12.081337881108173</v>
      </c>
      <c r="T14" s="4"/>
      <c r="U14" s="62" t="s">
        <v>55</v>
      </c>
    </row>
    <row r="15" spans="1:21" x14ac:dyDescent="0.2">
      <c r="A15" t="s">
        <v>62</v>
      </c>
      <c r="B15" s="46">
        <v>2</v>
      </c>
      <c r="C15" s="47">
        <v>3.5</v>
      </c>
      <c r="D15" s="47">
        <v>8</v>
      </c>
      <c r="E15" s="47">
        <v>1.5</v>
      </c>
      <c r="F15" s="47">
        <v>11</v>
      </c>
      <c r="G15" s="47">
        <v>1</v>
      </c>
      <c r="H15" s="47">
        <v>0</v>
      </c>
      <c r="I15" s="47">
        <v>0</v>
      </c>
      <c r="J15" s="48">
        <v>0</v>
      </c>
      <c r="K15" s="47">
        <v>0</v>
      </c>
      <c r="L15" s="48">
        <v>0</v>
      </c>
      <c r="M15" s="47">
        <v>0</v>
      </c>
      <c r="N15" s="48">
        <v>0</v>
      </c>
      <c r="O15" s="47">
        <v>0</v>
      </c>
      <c r="P15" s="47">
        <v>0</v>
      </c>
      <c r="Q15" s="49">
        <v>0</v>
      </c>
      <c r="S15" s="35">
        <f>COUNT($B$12:$Q$12)</f>
        <v>16</v>
      </c>
      <c r="T15" s="4"/>
      <c r="U15" s="62" t="s">
        <v>55</v>
      </c>
    </row>
    <row r="16" spans="1:21" x14ac:dyDescent="0.2">
      <c r="S16" s="35" t="b">
        <f t="array" ref="S16">$R$6:$R$11=$T$6:$T$11</f>
        <v>1</v>
      </c>
      <c r="T16" s="4"/>
      <c r="U16" s="62" t="s">
        <v>55</v>
      </c>
    </row>
    <row r="17" spans="1:21" x14ac:dyDescent="0.2">
      <c r="A17" s="3" t="s">
        <v>56</v>
      </c>
      <c r="C17" t="s">
        <v>57</v>
      </c>
      <c r="S17" s="35">
        <f>{32767;32767;0.000001;0.01;TRUE;FALSE;TRUE;1;1;1;0.0001;TRUE}</f>
        <v>32767</v>
      </c>
      <c r="T17" s="4"/>
      <c r="U17" s="62" t="s">
        <v>55</v>
      </c>
    </row>
    <row r="18" spans="1:21" x14ac:dyDescent="0.2">
      <c r="A18" s="3" t="s">
        <v>59</v>
      </c>
      <c r="C18" t="s">
        <v>58</v>
      </c>
      <c r="S18" s="35">
        <f>{0;0;2;100;0;FALSE;TRUE;0.075;0;0;FALSE;30}</f>
        <v>0</v>
      </c>
      <c r="T18" s="4"/>
      <c r="U18" s="62" t="s">
        <v>55</v>
      </c>
    </row>
    <row r="19" spans="1:21" x14ac:dyDescent="0.2">
      <c r="T19" s="4"/>
      <c r="U19" s="62" t="s">
        <v>55</v>
      </c>
    </row>
    <row r="20" spans="1:21" x14ac:dyDescent="0.2">
      <c r="A20" s="61" t="s">
        <v>55</v>
      </c>
      <c r="B20" s="61" t="s">
        <v>55</v>
      </c>
      <c r="C20" s="61" t="s">
        <v>55</v>
      </c>
      <c r="D20" s="61" t="s">
        <v>55</v>
      </c>
      <c r="E20" s="61" t="s">
        <v>55</v>
      </c>
      <c r="F20" s="61" t="s">
        <v>55</v>
      </c>
      <c r="G20" s="61" t="s">
        <v>55</v>
      </c>
      <c r="H20" s="61" t="s">
        <v>55</v>
      </c>
      <c r="I20" s="61" t="s">
        <v>55</v>
      </c>
      <c r="J20" s="61" t="s">
        <v>55</v>
      </c>
      <c r="K20" s="61" t="s">
        <v>55</v>
      </c>
      <c r="L20" s="61" t="s">
        <v>55</v>
      </c>
      <c r="M20" s="61" t="s">
        <v>55</v>
      </c>
      <c r="N20" s="61" t="s">
        <v>55</v>
      </c>
      <c r="O20" s="61" t="s">
        <v>55</v>
      </c>
      <c r="P20" s="61" t="s">
        <v>55</v>
      </c>
      <c r="Q20" s="61" t="s">
        <v>55</v>
      </c>
      <c r="R20" s="61" t="s">
        <v>55</v>
      </c>
      <c r="S20" s="61" t="s">
        <v>55</v>
      </c>
      <c r="T20" s="61" t="s">
        <v>55</v>
      </c>
    </row>
  </sheetData>
  <hyperlinks>
    <hyperlink ref="B2" r:id="rId1" location="ormpug_lpsolver_examples01.htm"/>
  </hyperlinks>
  <pageMargins left="0.5" right="0.5" top="0.5" bottom="0.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diet</vt:lpstr>
      <vt:lpstr>matrix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</dc:creator>
  <cp:lastModifiedBy>MCasquilho</cp:lastModifiedBy>
  <dcterms:created xsi:type="dcterms:W3CDTF">2016-02-24T19:07:32Z</dcterms:created>
  <dcterms:modified xsi:type="dcterms:W3CDTF">2019-02-28T23:59:32Z</dcterms:modified>
</cp:coreProperties>
</file>