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Casquilho\Desktop\"/>
    </mc:Choice>
  </mc:AlternateContent>
  <bookViews>
    <workbookView xWindow="120" yWindow="90" windowWidth="11655" windowHeight="7050"/>
  </bookViews>
  <sheets>
    <sheet name="pr5_2&amp;3" sheetId="1" r:id="rId1"/>
    <sheet name="SensitMIN" sheetId="4" r:id="rId2"/>
    <sheet name="SensitMAX" sheetId="5" r:id="rId3"/>
  </sheets>
  <definedNames>
    <definedName name="solver_adj" localSheetId="0" hidden="1">'pr5_2&amp;3'!$B$15:$C$15</definedName>
    <definedName name="solver_cvg" localSheetId="0" hidden="1">0.000000000001</definedName>
    <definedName name="solver_drv" localSheetId="0" hidden="1">1</definedName>
    <definedName name="solver_eng" localSheetId="0" hidden="1">2</definedName>
    <definedName name="solver_est" localSheetId="0" hidden="1">1</definedName>
    <definedName name="solver_itr" localSheetId="0" hidden="1">100</definedName>
    <definedName name="solver_lhs1" localSheetId="0" hidden="1">'pr5_2&amp;3'!$D$17:$D$19</definedName>
    <definedName name="solver_lin" localSheetId="0" hidden="1">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'pr5_2&amp;3'!$D$16</definedName>
    <definedName name="solver_pre" localSheetId="0" hidden="1">0.00000000001</definedName>
    <definedName name="solver_rbv" localSheetId="0" hidden="1">1</definedName>
    <definedName name="solver_rel1" localSheetId="0" hidden="1">1</definedName>
    <definedName name="solver_rhs1" localSheetId="0" hidden="1">'pr5_2&amp;3'!$F$17:$F$19</definedName>
    <definedName name="solver_rlx" localSheetId="0" hidden="1">1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100</definedName>
    <definedName name="solver_tol" localSheetId="0" hidden="1">0.0000000000005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62913"/>
</workbook>
</file>

<file path=xl/calcChain.xml><?xml version="1.0" encoding="utf-8"?>
<calcChain xmlns="http://schemas.openxmlformats.org/spreadsheetml/2006/main">
  <c r="C17" i="5" l="1"/>
  <c r="C16" i="5"/>
  <c r="C15" i="5"/>
  <c r="C17" i="4"/>
  <c r="C16" i="4"/>
  <c r="K44" i="1"/>
  <c r="K43" i="1"/>
  <c r="K42" i="1" a="1"/>
  <c r="K41" i="1"/>
  <c r="G43" i="1" l="1"/>
  <c r="G42" i="1"/>
  <c r="D43" i="1"/>
  <c r="C43" i="1"/>
  <c r="B43" i="1"/>
  <c r="E43" i="1" s="1"/>
  <c r="D42" i="1"/>
  <c r="C42" i="1"/>
  <c r="B42" i="1"/>
  <c r="E42" i="1" s="1"/>
  <c r="D41" i="1"/>
  <c r="E41" i="1" s="1"/>
  <c r="C41" i="1"/>
  <c r="B41" i="1"/>
  <c r="B26" i="1"/>
  <c r="H30" i="1" s="1"/>
  <c r="G29" i="1"/>
  <c r="G30" i="1"/>
  <c r="G34" i="1" s="1"/>
  <c r="G19" i="1"/>
  <c r="G17" i="1"/>
  <c r="F19" i="1"/>
  <c r="C19" i="1"/>
  <c r="B19" i="1"/>
  <c r="F18" i="1"/>
  <c r="F17" i="1"/>
  <c r="C18" i="1"/>
  <c r="B18" i="1"/>
  <c r="C17" i="1"/>
  <c r="B17" i="1"/>
  <c r="C16" i="1"/>
  <c r="B16" i="1"/>
  <c r="D16" i="1" s="1"/>
  <c r="G16" i="1" s="1"/>
  <c r="I26" i="1"/>
  <c r="I30" i="1" s="1"/>
  <c r="I34" i="1" s="1"/>
  <c r="I29" i="1"/>
  <c r="I28" i="1" s="1"/>
  <c r="D26" i="1"/>
  <c r="D29" i="1"/>
  <c r="D30" i="1"/>
  <c r="D34" i="1" s="1"/>
  <c r="I33" i="1"/>
  <c r="F26" i="1"/>
  <c r="F29" i="1"/>
  <c r="F30" i="1"/>
  <c r="F34" i="1" s="1"/>
  <c r="F33" i="1"/>
  <c r="D28" i="1"/>
  <c r="F28" i="1"/>
  <c r="F32" i="1" s="1"/>
  <c r="H29" i="1"/>
  <c r="H33" i="1"/>
  <c r="H28" i="1"/>
  <c r="H32" i="1" s="1"/>
  <c r="G33" i="1"/>
  <c r="G28" i="1"/>
  <c r="G32" i="1"/>
  <c r="E26" i="1"/>
  <c r="E30" i="1" s="1"/>
  <c r="E29" i="1"/>
  <c r="E33" i="1" s="1"/>
  <c r="E28" i="1"/>
  <c r="D33" i="1"/>
  <c r="D32" i="1" s="1"/>
  <c r="C26" i="1"/>
  <c r="C30" i="1" s="1"/>
  <c r="C34" i="1" s="1"/>
  <c r="C29" i="1"/>
  <c r="C33" i="1"/>
  <c r="C28" i="1"/>
  <c r="B29" i="1"/>
  <c r="B33" i="1"/>
  <c r="B28" i="1"/>
  <c r="J33" i="1"/>
  <c r="J25" i="1"/>
  <c r="J24" i="1"/>
  <c r="G12" i="1"/>
  <c r="F12" i="1"/>
  <c r="F13" i="1" s="1"/>
  <c r="E12" i="1"/>
  <c r="D12" i="1"/>
  <c r="C12" i="1"/>
  <c r="B12" i="1"/>
  <c r="B13" i="1" s="1"/>
  <c r="G8" i="1" a="1"/>
  <c r="G8" i="1" s="1"/>
  <c r="E13" i="1"/>
  <c r="D13" i="1"/>
  <c r="C13" i="1"/>
  <c r="G11" i="1"/>
  <c r="F11" i="1"/>
  <c r="E11" i="1"/>
  <c r="D11" i="1"/>
  <c r="C11" i="1"/>
  <c r="B11" i="1"/>
  <c r="C10" i="1"/>
  <c r="G10" i="1"/>
  <c r="F10" i="1"/>
  <c r="E10" i="1"/>
  <c r="D10" i="1"/>
  <c r="H7" i="1"/>
  <c r="L8" i="1" s="1"/>
  <c r="H6" i="1"/>
  <c r="H5" i="1"/>
  <c r="D19" i="1"/>
  <c r="D18" i="1"/>
  <c r="D17" i="1"/>
  <c r="G18" i="1" s="1" a="1"/>
  <c r="G18" i="1" s="1"/>
  <c r="K26" i="1" l="1"/>
  <c r="H34" i="1"/>
  <c r="B30" i="1"/>
  <c r="B34" i="1" s="1"/>
  <c r="K42" i="1"/>
  <c r="K40" i="1"/>
  <c r="F36" i="1"/>
  <c r="G36" i="1"/>
  <c r="G37" i="1" s="1"/>
  <c r="J28" i="1"/>
  <c r="I32" i="1"/>
  <c r="H36" i="1"/>
  <c r="H37" i="1" s="1"/>
  <c r="E37" i="1"/>
  <c r="J8" i="1"/>
  <c r="G13" i="1"/>
  <c r="B37" i="1"/>
  <c r="D36" i="1"/>
  <c r="F37" i="1"/>
  <c r="H38" i="1"/>
  <c r="D38" i="1"/>
  <c r="E34" i="1"/>
  <c r="E38" i="1" s="1"/>
  <c r="B38" i="1"/>
  <c r="C38" i="1"/>
  <c r="E32" i="1"/>
  <c r="E36" i="1" s="1"/>
  <c r="F38" i="1"/>
  <c r="G38" i="1"/>
  <c r="D37" i="1"/>
  <c r="B32" i="1"/>
  <c r="B36" i="1" s="1"/>
  <c r="C32" i="1"/>
  <c r="C36" i="1" s="1"/>
  <c r="C37" i="1" s="1"/>
  <c r="B10" i="1"/>
  <c r="J29" i="1"/>
  <c r="K30" i="1" s="1"/>
  <c r="J32" i="1" l="1"/>
  <c r="I36" i="1"/>
  <c r="K34" i="1"/>
  <c r="I38" i="1" l="1"/>
  <c r="I37" i="1"/>
</calcChain>
</file>

<file path=xl/sharedStrings.xml><?xml version="1.0" encoding="utf-8"?>
<sst xmlns="http://schemas.openxmlformats.org/spreadsheetml/2006/main" count="152" uniqueCount="79">
  <si>
    <t>Feb2009</t>
  </si>
  <si>
    <t>Determine the dual of the program</t>
  </si>
  <si>
    <r>
      <t>x</t>
    </r>
    <r>
      <rPr>
        <vertAlign val="subscript"/>
        <sz val="10"/>
        <rFont val="Times New Roman"/>
        <family val="1"/>
      </rPr>
      <t>1</t>
    </r>
  </si>
  <si>
    <r>
      <t>x</t>
    </r>
    <r>
      <rPr>
        <vertAlign val="subscript"/>
        <sz val="10"/>
        <rFont val="Times New Roman"/>
        <family val="1"/>
      </rPr>
      <t>2</t>
    </r>
  </si>
  <si>
    <r>
      <t>x</t>
    </r>
    <r>
      <rPr>
        <vertAlign val="subscript"/>
        <sz val="10"/>
        <rFont val="Times New Roman"/>
        <family val="1"/>
      </rPr>
      <t>3</t>
    </r>
  </si>
  <si>
    <r>
      <t>x</t>
    </r>
    <r>
      <rPr>
        <vertAlign val="subscript"/>
        <sz val="10"/>
        <rFont val="Times New Roman"/>
        <family val="1"/>
      </rPr>
      <t>4</t>
    </r>
  </si>
  <si>
    <r>
      <t>x</t>
    </r>
    <r>
      <rPr>
        <vertAlign val="subscript"/>
        <sz val="10"/>
        <rFont val="Times New Roman"/>
        <family val="1"/>
      </rPr>
      <t>5</t>
    </r>
  </si>
  <si>
    <t>RHS</t>
  </si>
  <si>
    <t>Ratio</t>
  </si>
  <si>
    <t>PRIMAL (max)</t>
  </si>
  <si>
    <t>Smallest+</t>
  </si>
  <si>
    <t>Coeffs.</t>
  </si>
  <si>
    <t>OPT</t>
  </si>
  <si>
    <t>Solution:</t>
  </si>
  <si>
    <t>Primal:</t>
  </si>
  <si>
    <t>Dual:</t>
  </si>
  <si>
    <r>
      <t>z</t>
    </r>
    <r>
      <rPr>
        <vertAlign val="subscript"/>
        <sz val="10"/>
        <rFont val="Arial Narrow"/>
        <family val="2"/>
      </rPr>
      <t>M</t>
    </r>
    <r>
      <rPr>
        <sz val="10"/>
        <rFont val="Arial Narrow"/>
        <family val="2"/>
      </rPr>
      <t xml:space="preserve"> = 8</t>
    </r>
  </si>
  <si>
    <r>
      <t>X</t>
    </r>
    <r>
      <rPr>
        <sz val="10"/>
        <rFont val="Arial Narrow"/>
        <family val="2"/>
      </rPr>
      <t xml:space="preserve"> = (4, 0)</t>
    </r>
  </si>
  <si>
    <r>
      <t>z</t>
    </r>
    <r>
      <rPr>
        <vertAlign val="subscript"/>
        <sz val="10"/>
        <rFont val="Arial Narrow"/>
        <family val="2"/>
      </rPr>
      <t>m</t>
    </r>
    <r>
      <rPr>
        <sz val="10"/>
        <rFont val="Arial Narrow"/>
        <family val="2"/>
      </rPr>
      <t xml:space="preserve"> = 8</t>
    </r>
  </si>
  <si>
    <r>
      <t>W</t>
    </r>
    <r>
      <rPr>
        <sz val="10"/>
        <rFont val="Arial Narrow"/>
        <family val="2"/>
      </rPr>
      <t xml:space="preserve"> = (0, 0, 1)</t>
    </r>
  </si>
  <si>
    <t>Duality: Bronson (1982), pr. 5.2 &amp; 3 (p 46)</t>
  </si>
  <si>
    <t>DUAL (min)</t>
  </si>
  <si>
    <t>(Note: sym. !)</t>
  </si>
  <si>
    <r>
      <t>w</t>
    </r>
    <r>
      <rPr>
        <vertAlign val="subscript"/>
        <sz val="10"/>
        <rFont val="Times New Roman"/>
        <family val="1"/>
      </rPr>
      <t>1</t>
    </r>
  </si>
  <si>
    <r>
      <t>w</t>
    </r>
    <r>
      <rPr>
        <vertAlign val="subscript"/>
        <sz val="10"/>
        <rFont val="Times New Roman"/>
        <family val="1"/>
      </rPr>
      <t>2</t>
    </r>
  </si>
  <si>
    <r>
      <t>w</t>
    </r>
    <r>
      <rPr>
        <vertAlign val="subscript"/>
        <sz val="10"/>
        <rFont val="Times New Roman"/>
        <family val="1"/>
      </rPr>
      <t>3</t>
    </r>
  </si>
  <si>
    <r>
      <t>w</t>
    </r>
    <r>
      <rPr>
        <vertAlign val="subscript"/>
        <sz val="10"/>
        <rFont val="Times New Roman"/>
        <family val="1"/>
      </rPr>
      <t>4</t>
    </r>
  </si>
  <si>
    <r>
      <t>w</t>
    </r>
    <r>
      <rPr>
        <vertAlign val="subscript"/>
        <sz val="10"/>
        <rFont val="Times New Roman"/>
        <family val="1"/>
      </rPr>
      <t>5</t>
    </r>
  </si>
  <si>
    <r>
      <t>w</t>
    </r>
    <r>
      <rPr>
        <vertAlign val="subscript"/>
        <sz val="10"/>
        <rFont val="Times New Roman"/>
        <family val="1"/>
      </rPr>
      <t>6</t>
    </r>
  </si>
  <si>
    <r>
      <t>w</t>
    </r>
    <r>
      <rPr>
        <vertAlign val="subscript"/>
        <sz val="10"/>
        <rFont val="Times New Roman"/>
        <family val="1"/>
      </rPr>
      <t>7</t>
    </r>
  </si>
  <si>
    <r>
      <t xml:space="preserve">Next </t>
    </r>
    <r>
      <rPr>
        <i/>
        <sz val="10"/>
        <rFont val="Arial Narrow"/>
        <family val="2"/>
      </rPr>
      <t>z</t>
    </r>
    <r>
      <rPr>
        <sz val="10"/>
        <rFont val="Arial Narrow"/>
        <family val="2"/>
      </rPr>
      <t xml:space="preserve"> =</t>
    </r>
  </si>
  <si>
    <t>Solver:</t>
  </si>
  <si>
    <t>&lt;=</t>
  </si>
  <si>
    <r>
      <t xml:space="preserve">= </t>
    </r>
    <r>
      <rPr>
        <i/>
        <sz val="10"/>
        <rFont val="Arial Narrow"/>
        <family val="2"/>
      </rPr>
      <t>X</t>
    </r>
  </si>
  <si>
    <r>
      <t xml:space="preserve">= </t>
    </r>
    <r>
      <rPr>
        <i/>
        <sz val="10"/>
        <rFont val="Arial Narrow"/>
        <family val="2"/>
      </rPr>
      <t>z</t>
    </r>
  </si>
  <si>
    <t>Solver model</t>
  </si>
  <si>
    <t>&gt;=</t>
  </si>
  <si>
    <t>(Note: not sym !)</t>
  </si>
  <si>
    <r>
      <t xml:space="preserve">Next </t>
    </r>
    <r>
      <rPr>
        <i/>
        <sz val="10"/>
        <rFont val="Arial Narrow"/>
        <family val="2"/>
      </rPr>
      <t>z</t>
    </r>
    <r>
      <rPr>
        <sz val="10"/>
        <rFont val="Arial Narrow"/>
        <family val="2"/>
      </rPr>
      <t xml:space="preserve"> =</t>
    </r>
  </si>
  <si>
    <t>+</t>
  </si>
  <si>
    <t>Just use the Solver.</t>
  </si>
  <si>
    <t>ç</t>
  </si>
  <si>
    <t>BigM =</t>
  </si>
  <si>
    <t>Worksheet: [LP_Bronson.05_dual.xlsx]pr5_2&amp;3</t>
  </si>
  <si>
    <t>Cell</t>
  </si>
  <si>
    <t>Name</t>
  </si>
  <si>
    <t>Variable Cells</t>
  </si>
  <si>
    <t>Constraints</t>
  </si>
  <si>
    <t>$B$15</t>
  </si>
  <si>
    <t>Solver: x1</t>
  </si>
  <si>
    <t>$C$15</t>
  </si>
  <si>
    <t>Solver: x2</t>
  </si>
  <si>
    <t>$D$17</t>
  </si>
  <si>
    <t>$D$18</t>
  </si>
  <si>
    <t>$D$19</t>
  </si>
  <si>
    <t>$B$40</t>
  </si>
  <si>
    <t>Solver: w1</t>
  </si>
  <si>
    <t>$C$40</t>
  </si>
  <si>
    <t>Solver: w2</t>
  </si>
  <si>
    <t>$D$40</t>
  </si>
  <si>
    <t>Solver: w3</t>
  </si>
  <si>
    <t>$E$42</t>
  </si>
  <si>
    <t>$E$43</t>
  </si>
  <si>
    <t>Microsoft Excel 16.0 Sensitivity Report</t>
  </si>
  <si>
    <t>Report Created: 22/03/2018 23:18:12</t>
  </si>
  <si>
    <t>Final</t>
  </si>
  <si>
    <t>Value</t>
  </si>
  <si>
    <t>Reduced</t>
  </si>
  <si>
    <t>Cost</t>
  </si>
  <si>
    <t>Objective</t>
  </si>
  <si>
    <t>Coefficient</t>
  </si>
  <si>
    <t>Allowable</t>
  </si>
  <si>
    <t>Increase</t>
  </si>
  <si>
    <t>Decrease</t>
  </si>
  <si>
    <t>Shadow</t>
  </si>
  <si>
    <t>Price</t>
  </si>
  <si>
    <t>Constraint</t>
  </si>
  <si>
    <t>R.H. Side</t>
  </si>
  <si>
    <t>Report Created: 22/03/2018 23:18:58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</si>
</sst>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0"/>
      <name val="Arial Narrow"/>
    </font>
    <font>
      <b/>
      <sz val="10"/>
      <name val="Arial Narrow"/>
      <family val="2"/>
    </font>
    <font>
      <sz val="8"/>
      <name val="Arial Narrow"/>
      <family val="2"/>
    </font>
    <font>
      <i/>
      <sz val="10"/>
      <name val="Times New Roman"/>
      <family val="1"/>
    </font>
    <font>
      <vertAlign val="subscript"/>
      <sz val="10"/>
      <name val="Times New Roman"/>
      <family val="1"/>
    </font>
    <font>
      <i/>
      <sz val="10"/>
      <name val="Arial Narrow"/>
      <family val="2"/>
    </font>
    <font>
      <vertAlign val="subscript"/>
      <sz val="10"/>
      <name val="Arial Narrow"/>
      <family val="2"/>
    </font>
    <font>
      <b/>
      <i/>
      <sz val="10"/>
      <name val="Arial Narrow"/>
      <family val="2"/>
    </font>
    <font>
      <sz val="10"/>
      <name val="Arial Narrow"/>
      <family val="2"/>
    </font>
    <font>
      <sz val="10"/>
      <name val="Wingdings"/>
      <charset val="2"/>
    </font>
    <font>
      <b/>
      <sz val="9"/>
      <name val="Arial Narrow"/>
      <family val="2"/>
    </font>
    <font>
      <b/>
      <sz val="10"/>
      <color indexed="18"/>
      <name val="Arial Narrow"/>
      <family val="2"/>
    </font>
  </fonts>
  <fills count="13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gray0625"/>
    </fill>
    <fill>
      <patternFill patternType="gray0625">
        <bgColor indexed="11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FF0000"/>
      </right>
      <top/>
      <bottom/>
      <diagonal/>
    </border>
    <border>
      <left/>
      <right/>
      <top style="medium">
        <color indexed="23"/>
      </top>
      <bottom/>
      <diagonal/>
    </border>
    <border>
      <left/>
      <right/>
      <top/>
      <bottom style="medium">
        <color indexed="23"/>
      </bottom>
      <diagonal/>
    </border>
    <border>
      <left/>
      <right/>
      <top style="thin">
        <color indexed="23"/>
      </top>
      <bottom style="medium">
        <color indexed="23"/>
      </bottom>
      <diagonal/>
    </border>
    <border>
      <left/>
      <right/>
      <top style="thin">
        <color indexed="23"/>
      </top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5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0" fillId="0" borderId="0" xfId="0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Alignment="1">
      <alignment horizontal="right"/>
    </xf>
    <xf numFmtId="0" fontId="0" fillId="2" borderId="8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0" borderId="0" xfId="0" quotePrefix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right"/>
    </xf>
    <xf numFmtId="0" fontId="0" fillId="8" borderId="0" xfId="0" applyFill="1"/>
    <xf numFmtId="0" fontId="1" fillId="9" borderId="0" xfId="0" applyFont="1" applyFill="1" applyAlignment="1">
      <alignment horizontal="center"/>
    </xf>
    <xf numFmtId="0" fontId="1" fillId="9" borderId="12" xfId="0" applyFont="1" applyFill="1" applyBorder="1" applyAlignment="1">
      <alignment horizontal="center"/>
    </xf>
    <xf numFmtId="0" fontId="0" fillId="0" borderId="16" xfId="0" applyBorder="1"/>
    <xf numFmtId="0" fontId="0" fillId="8" borderId="16" xfId="0" applyFill="1" applyBorder="1"/>
    <xf numFmtId="0" fontId="0" fillId="10" borderId="0" xfId="0" applyFill="1" applyAlignment="1">
      <alignment horizontal="center"/>
    </xf>
    <xf numFmtId="0" fontId="8" fillId="11" borderId="0" xfId="0" applyFont="1" applyFill="1" applyAlignment="1">
      <alignment horizontal="right"/>
    </xf>
    <xf numFmtId="0" fontId="0" fillId="11" borderId="13" xfId="0" applyFill="1" applyBorder="1" applyAlignment="1">
      <alignment horizontal="center"/>
    </xf>
    <xf numFmtId="0" fontId="8" fillId="11" borderId="14" xfId="0" applyFont="1" applyFill="1" applyBorder="1" applyAlignment="1">
      <alignment horizontal="center"/>
    </xf>
    <xf numFmtId="0" fontId="0" fillId="11" borderId="15" xfId="0" applyFill="1" applyBorder="1" applyAlignment="1">
      <alignment horizontal="center"/>
    </xf>
    <xf numFmtId="0" fontId="1" fillId="10" borderId="0" xfId="0" applyFont="1" applyFill="1"/>
    <xf numFmtId="0" fontId="0" fillId="10" borderId="0" xfId="0" applyFill="1"/>
    <xf numFmtId="0" fontId="9" fillId="0" borderId="16" xfId="0" applyFont="1" applyBorder="1"/>
    <xf numFmtId="0" fontId="8" fillId="0" borderId="0" xfId="0" applyFont="1"/>
    <xf numFmtId="14" fontId="10" fillId="0" borderId="0" xfId="0" applyNumberFormat="1" applyFont="1" applyAlignment="1">
      <alignment horizontal="center"/>
    </xf>
    <xf numFmtId="0" fontId="1" fillId="1" borderId="0" xfId="0" applyFont="1" applyFill="1"/>
    <xf numFmtId="0" fontId="0" fillId="1" borderId="0" xfId="0" applyFill="1"/>
    <xf numFmtId="0" fontId="8" fillId="0" borderId="0" xfId="0" applyFont="1" applyAlignment="1">
      <alignment horizontal="center"/>
    </xf>
    <xf numFmtId="0" fontId="0" fillId="12" borderId="0" xfId="0" applyFill="1"/>
    <xf numFmtId="0" fontId="8" fillId="9" borderId="0" xfId="0" applyFont="1" applyFill="1" applyAlignment="1">
      <alignment horizontal="right"/>
    </xf>
    <xf numFmtId="0" fontId="8" fillId="12" borderId="0" xfId="0" applyFont="1" applyFill="1" applyAlignment="1">
      <alignment horizontal="center"/>
    </xf>
    <xf numFmtId="0" fontId="8" fillId="12" borderId="0" xfId="0" applyFont="1" applyFill="1"/>
    <xf numFmtId="0" fontId="1" fillId="0" borderId="12" xfId="0" applyFont="1" applyBorder="1" applyAlignment="1">
      <alignment horizontal="center"/>
    </xf>
    <xf numFmtId="0" fontId="1" fillId="7" borderId="13" xfId="0" applyFont="1" applyFill="1" applyBorder="1" applyAlignment="1">
      <alignment horizontal="center"/>
    </xf>
    <xf numFmtId="0" fontId="1" fillId="7" borderId="14" xfId="0" applyFont="1" applyFill="1" applyBorder="1" applyAlignment="1">
      <alignment horizontal="center"/>
    </xf>
    <xf numFmtId="0" fontId="1" fillId="7" borderId="15" xfId="0" applyFont="1" applyFill="1" applyBorder="1" applyAlignment="1">
      <alignment horizontal="center"/>
    </xf>
    <xf numFmtId="0" fontId="0" fillId="0" borderId="19" xfId="0" applyFill="1" applyBorder="1" applyAlignment="1"/>
    <xf numFmtId="0" fontId="0" fillId="0" borderId="20" xfId="0" applyFill="1" applyBorder="1" applyAlignment="1"/>
    <xf numFmtId="0" fontId="11" fillId="0" borderId="17" xfId="0" applyFont="1" applyFill="1" applyBorder="1" applyAlignment="1">
      <alignment horizontal="center"/>
    </xf>
    <xf numFmtId="0" fontId="11" fillId="0" borderId="18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0</xdr:row>
          <xdr:rowOff>0</xdr:rowOff>
        </xdr:from>
        <xdr:to>
          <xdr:col>11</xdr:col>
          <xdr:colOff>266700</xdr:colOff>
          <xdr:row>5</xdr:row>
          <xdr:rowOff>38100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47625</xdr:colOff>
          <xdr:row>17</xdr:row>
          <xdr:rowOff>123825</xdr:rowOff>
        </xdr:from>
        <xdr:to>
          <xdr:col>11</xdr:col>
          <xdr:colOff>209550</xdr:colOff>
          <xdr:row>21</xdr:row>
          <xdr:rowOff>161925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45"/>
  <sheetViews>
    <sheetView tabSelected="1" zoomScaleNormal="100" workbookViewId="0"/>
  </sheetViews>
  <sheetFormatPr defaultRowHeight="12.75"/>
  <sheetData>
    <row r="1" spans="1:12" ht="13.5">
      <c r="A1" s="75">
        <v>43180</v>
      </c>
      <c r="C1" s="1" t="s">
        <v>20</v>
      </c>
      <c r="H1" s="74" t="s">
        <v>0</v>
      </c>
      <c r="L1" s="64"/>
    </row>
    <row r="2" spans="1:12">
      <c r="H2" s="32" t="s">
        <v>1</v>
      </c>
      <c r="L2" s="64"/>
    </row>
    <row r="3" spans="1:12" ht="13.5" thickBot="1">
      <c r="A3" s="76" t="s">
        <v>9</v>
      </c>
      <c r="B3" s="77"/>
      <c r="C3" s="77"/>
      <c r="D3" s="77"/>
      <c r="E3" s="77"/>
      <c r="F3" s="77"/>
      <c r="G3" s="77"/>
      <c r="L3" s="64"/>
    </row>
    <row r="4" spans="1:12" ht="15" thickBot="1">
      <c r="B4" s="3" t="s">
        <v>2</v>
      </c>
      <c r="C4" s="4" t="s">
        <v>3</v>
      </c>
      <c r="D4" s="5" t="s">
        <v>4</v>
      </c>
      <c r="E4" s="6" t="s">
        <v>5</v>
      </c>
      <c r="F4" s="7" t="s">
        <v>6</v>
      </c>
      <c r="G4" s="2" t="s">
        <v>7</v>
      </c>
      <c r="H4" s="2" t="s">
        <v>8</v>
      </c>
      <c r="L4" s="64"/>
    </row>
    <row r="5" spans="1:12" ht="14.25">
      <c r="A5" s="28" t="s">
        <v>4</v>
      </c>
      <c r="B5" s="21">
        <v>1</v>
      </c>
      <c r="C5" s="9">
        <v>5</v>
      </c>
      <c r="D5" s="9">
        <v>1</v>
      </c>
      <c r="E5" s="9">
        <v>0</v>
      </c>
      <c r="F5" s="10">
        <v>0</v>
      </c>
      <c r="G5" s="2">
        <v>10</v>
      </c>
      <c r="H5" s="2">
        <f>G5/B5</f>
        <v>10</v>
      </c>
      <c r="L5" s="64"/>
    </row>
    <row r="6" spans="1:12" ht="14.25">
      <c r="A6" s="28" t="s">
        <v>5</v>
      </c>
      <c r="B6" s="22">
        <v>1</v>
      </c>
      <c r="C6" s="12">
        <v>3</v>
      </c>
      <c r="D6" s="12">
        <v>0</v>
      </c>
      <c r="E6" s="12">
        <v>1</v>
      </c>
      <c r="F6" s="13">
        <v>0</v>
      </c>
      <c r="G6" s="2">
        <v>6</v>
      </c>
      <c r="H6" s="2">
        <f>G6/B6</f>
        <v>6</v>
      </c>
      <c r="L6" s="64"/>
    </row>
    <row r="7" spans="1:12" ht="15" thickBot="1">
      <c r="A7" s="28" t="s">
        <v>6</v>
      </c>
      <c r="B7" s="23">
        <v>2</v>
      </c>
      <c r="C7" s="25">
        <v>2</v>
      </c>
      <c r="D7" s="25">
        <v>0</v>
      </c>
      <c r="E7" s="25">
        <v>0</v>
      </c>
      <c r="F7" s="26">
        <v>1</v>
      </c>
      <c r="G7" s="2">
        <v>8</v>
      </c>
      <c r="H7" s="66">
        <f>G7/B7</f>
        <v>4</v>
      </c>
      <c r="I7" t="s">
        <v>10</v>
      </c>
      <c r="L7" s="64"/>
    </row>
    <row r="8" spans="1:12" ht="13.5" thickBot="1">
      <c r="A8" t="s">
        <v>11</v>
      </c>
      <c r="B8" s="24">
        <v>2</v>
      </c>
      <c r="C8" s="18">
        <v>1</v>
      </c>
      <c r="D8" s="18">
        <v>0</v>
      </c>
      <c r="E8" s="18">
        <v>0</v>
      </c>
      <c r="F8" s="19">
        <v>0</v>
      </c>
      <c r="G8" s="62">
        <f t="array" ref="G8">SUMPRODUCT(D8:F8,TRANSPOSE(G5:G7))</f>
        <v>0</v>
      </c>
      <c r="I8" s="67" t="s">
        <v>38</v>
      </c>
      <c r="J8" s="68">
        <f>G8</f>
        <v>0</v>
      </c>
      <c r="K8" s="69" t="s">
        <v>39</v>
      </c>
      <c r="L8" s="70">
        <f>H7*B8</f>
        <v>8</v>
      </c>
    </row>
    <row r="9" spans="1:12" ht="13.5" thickBot="1">
      <c r="B9" s="2"/>
      <c r="C9" s="2"/>
      <c r="D9" s="2"/>
      <c r="E9" s="2"/>
      <c r="F9" s="2"/>
      <c r="G9" s="2"/>
      <c r="H9" t="s">
        <v>13</v>
      </c>
      <c r="L9" s="64"/>
    </row>
    <row r="10" spans="1:12" ht="15.75">
      <c r="A10" s="28" t="s">
        <v>4</v>
      </c>
      <c r="B10" s="8">
        <f t="shared" ref="B10:C13" si="0">B5-$B5*B$12</f>
        <v>0</v>
      </c>
      <c r="C10" s="9">
        <f t="shared" si="0"/>
        <v>4</v>
      </c>
      <c r="D10" s="9">
        <f>D5-$B5*D$12</f>
        <v>1</v>
      </c>
      <c r="E10" s="9">
        <f t="shared" ref="E10:G13" si="1">E5-$B5*E$12</f>
        <v>0</v>
      </c>
      <c r="F10" s="10">
        <f t="shared" si="1"/>
        <v>-0.5</v>
      </c>
      <c r="G10" s="2">
        <f t="shared" si="1"/>
        <v>6</v>
      </c>
      <c r="H10" s="31" t="s">
        <v>14</v>
      </c>
      <c r="I10" s="29" t="s">
        <v>17</v>
      </c>
      <c r="K10" s="29" t="s">
        <v>16</v>
      </c>
      <c r="L10" s="64"/>
    </row>
    <row r="11" spans="1:12" ht="15.75">
      <c r="A11" s="28" t="s">
        <v>5</v>
      </c>
      <c r="B11" s="11">
        <f t="shared" si="0"/>
        <v>0</v>
      </c>
      <c r="C11" s="12">
        <f t="shared" si="0"/>
        <v>2</v>
      </c>
      <c r="D11" s="12">
        <f>D6-$B6*D$12</f>
        <v>0</v>
      </c>
      <c r="E11" s="12">
        <f t="shared" si="1"/>
        <v>1</v>
      </c>
      <c r="F11" s="13">
        <f t="shared" si="1"/>
        <v>-0.5</v>
      </c>
      <c r="G11" s="2">
        <f t="shared" si="1"/>
        <v>2</v>
      </c>
      <c r="H11" s="31" t="s">
        <v>15</v>
      </c>
      <c r="I11" s="29" t="s">
        <v>19</v>
      </c>
      <c r="K11" s="29" t="s">
        <v>18</v>
      </c>
      <c r="L11" s="64"/>
    </row>
    <row r="12" spans="1:12" ht="15" thickBot="1">
      <c r="A12" s="28" t="s">
        <v>2</v>
      </c>
      <c r="B12" s="14">
        <f t="shared" ref="B12:G12" si="2">B7/$B$7</f>
        <v>1</v>
      </c>
      <c r="C12" s="15">
        <f t="shared" si="2"/>
        <v>1</v>
      </c>
      <c r="D12" s="15">
        <f t="shared" si="2"/>
        <v>0</v>
      </c>
      <c r="E12" s="15">
        <f t="shared" si="2"/>
        <v>0</v>
      </c>
      <c r="F12" s="16">
        <f t="shared" si="2"/>
        <v>0.5</v>
      </c>
      <c r="G12" s="2">
        <f t="shared" si="2"/>
        <v>4</v>
      </c>
      <c r="I12" t="s">
        <v>22</v>
      </c>
      <c r="L12" s="64"/>
    </row>
    <row r="13" spans="1:12" ht="13.5" thickBot="1">
      <c r="A13" t="s">
        <v>11</v>
      </c>
      <c r="B13" s="17">
        <f t="shared" si="0"/>
        <v>0</v>
      </c>
      <c r="C13" s="18">
        <f t="shared" si="0"/>
        <v>-1</v>
      </c>
      <c r="D13" s="18">
        <f>D8-$B8*D$12</f>
        <v>0</v>
      </c>
      <c r="E13" s="18">
        <f t="shared" si="1"/>
        <v>0</v>
      </c>
      <c r="F13" s="19">
        <f t="shared" si="1"/>
        <v>-1</v>
      </c>
      <c r="G13" s="62">
        <f>G8+$B8*G$12</f>
        <v>8</v>
      </c>
      <c r="H13" s="1" t="s">
        <v>12</v>
      </c>
      <c r="J13" s="71" t="s">
        <v>40</v>
      </c>
      <c r="K13" s="72"/>
      <c r="L13" s="73" t="s">
        <v>41</v>
      </c>
    </row>
    <row r="14" spans="1:12">
      <c r="B14" s="12"/>
      <c r="C14" s="12"/>
      <c r="D14" s="12"/>
      <c r="E14" s="12"/>
      <c r="F14" s="12"/>
      <c r="G14" s="20"/>
      <c r="H14" s="1"/>
      <c r="L14" s="64"/>
    </row>
    <row r="15" spans="1:12" ht="13.5" thickBot="1">
      <c r="A15" s="30" t="s">
        <v>31</v>
      </c>
      <c r="B15" s="84">
        <v>4</v>
      </c>
      <c r="C15" s="86">
        <v>0</v>
      </c>
      <c r="D15" s="58" t="s">
        <v>33</v>
      </c>
      <c r="E15" s="12"/>
      <c r="F15" s="12"/>
      <c r="G15" s="59" t="s">
        <v>35</v>
      </c>
      <c r="H15" s="1"/>
      <c r="L15" s="64"/>
    </row>
    <row r="16" spans="1:12" ht="13.5" thickBot="1">
      <c r="A16" s="30"/>
      <c r="B16" s="11">
        <f>B8</f>
        <v>2</v>
      </c>
      <c r="C16" s="13">
        <f>C8</f>
        <v>1</v>
      </c>
      <c r="D16" s="63">
        <f>SUMPRODUCT($B$15:$C$15,B16:C16)</f>
        <v>8</v>
      </c>
      <c r="E16" s="58" t="s">
        <v>34</v>
      </c>
      <c r="F16" s="12"/>
      <c r="G16" s="81">
        <f>MAX($D$16)</f>
        <v>8</v>
      </c>
      <c r="H16" s="1"/>
      <c r="L16" s="64"/>
    </row>
    <row r="17" spans="1:12">
      <c r="B17" s="8">
        <f t="shared" ref="B17:C19" si="3">B5</f>
        <v>1</v>
      </c>
      <c r="C17" s="10">
        <f t="shared" si="3"/>
        <v>5</v>
      </c>
      <c r="D17">
        <f>SUMPRODUCT($B$15:$C$15,B17:C17)</f>
        <v>4</v>
      </c>
      <c r="E17" s="20" t="s">
        <v>32</v>
      </c>
      <c r="F17" s="2">
        <f>G5</f>
        <v>10</v>
      </c>
      <c r="G17" s="81">
        <f>COUNT($B$15:$C$15)</f>
        <v>2</v>
      </c>
      <c r="H17" s="1"/>
      <c r="L17" s="64"/>
    </row>
    <row r="18" spans="1:12">
      <c r="B18" s="11">
        <f t="shared" si="3"/>
        <v>1</v>
      </c>
      <c r="C18" s="13">
        <f t="shared" si="3"/>
        <v>3</v>
      </c>
      <c r="D18">
        <f>SUMPRODUCT($B$15:$C$15,B18:C18)</f>
        <v>4</v>
      </c>
      <c r="E18" s="20" t="s">
        <v>32</v>
      </c>
      <c r="F18" s="2">
        <f>G6</f>
        <v>6</v>
      </c>
      <c r="G18" s="82" t="b">
        <f t="array" ref="G18">$D$17:$D$19&lt;='pr5_2&amp;3'!$F$17:$F$19</f>
        <v>1</v>
      </c>
      <c r="L18" s="64"/>
    </row>
    <row r="19" spans="1:12" ht="13.5" thickBot="1">
      <c r="B19" s="14">
        <f t="shared" si="3"/>
        <v>2</v>
      </c>
      <c r="C19" s="16">
        <f t="shared" si="3"/>
        <v>2</v>
      </c>
      <c r="D19">
        <f>SUMPRODUCT($B$15:$C$15,B19:C19)</f>
        <v>8</v>
      </c>
      <c r="E19" s="20" t="s">
        <v>32</v>
      </c>
      <c r="F19" s="2">
        <f>G7</f>
        <v>8</v>
      </c>
      <c r="G19" s="82">
        <f>{100;100;0.00000000001;0.0000000000005;TRUE;FALSE;FALSE;1;1;1;0.000000000001;TRUE}</f>
        <v>100</v>
      </c>
      <c r="L19" s="64"/>
    </row>
    <row r="20" spans="1:12">
      <c r="L20" s="64"/>
    </row>
    <row r="21" spans="1:12" ht="13.5" thickBot="1">
      <c r="A21" s="76" t="s">
        <v>21</v>
      </c>
      <c r="B21" s="77"/>
      <c r="C21" s="77"/>
      <c r="D21" s="77"/>
      <c r="E21" s="77"/>
      <c r="F21" s="77"/>
      <c r="G21" s="77"/>
      <c r="L21" s="64"/>
    </row>
    <row r="22" spans="1:12" ht="13.5" thickBot="1">
      <c r="B22" s="2">
        <v>10</v>
      </c>
      <c r="C22" s="2">
        <v>6</v>
      </c>
      <c r="D22" s="2">
        <v>8</v>
      </c>
      <c r="F22" s="60" t="s">
        <v>42</v>
      </c>
      <c r="G22" s="83">
        <v>100</v>
      </c>
      <c r="L22" s="64"/>
    </row>
    <row r="23" spans="1:12" ht="15" thickBot="1">
      <c r="B23" s="34" t="s">
        <v>23</v>
      </c>
      <c r="C23" s="35" t="s">
        <v>24</v>
      </c>
      <c r="D23" s="36" t="s">
        <v>25</v>
      </c>
      <c r="E23" s="37" t="s">
        <v>26</v>
      </c>
      <c r="F23" s="38" t="s">
        <v>27</v>
      </c>
      <c r="G23" s="39" t="s">
        <v>28</v>
      </c>
      <c r="H23" s="40" t="s">
        <v>29</v>
      </c>
      <c r="I23" s="2" t="s">
        <v>7</v>
      </c>
      <c r="J23" s="2" t="s">
        <v>8</v>
      </c>
      <c r="L23" s="64"/>
    </row>
    <row r="24" spans="1:12" ht="14.25">
      <c r="A24" s="28" t="s">
        <v>28</v>
      </c>
      <c r="B24" s="21">
        <v>1</v>
      </c>
      <c r="C24" s="42">
        <v>1</v>
      </c>
      <c r="D24" s="42">
        <v>2</v>
      </c>
      <c r="E24" s="42">
        <v>-1</v>
      </c>
      <c r="F24" s="42">
        <v>0</v>
      </c>
      <c r="G24" s="42">
        <v>1</v>
      </c>
      <c r="H24" s="43">
        <v>0</v>
      </c>
      <c r="I24" s="33">
        <v>2</v>
      </c>
      <c r="J24" s="2">
        <f>I24/B24</f>
        <v>2</v>
      </c>
      <c r="L24" s="64"/>
    </row>
    <row r="25" spans="1:12" ht="15" thickBot="1">
      <c r="A25" s="28" t="s">
        <v>29</v>
      </c>
      <c r="B25" s="22">
        <v>5</v>
      </c>
      <c r="C25" s="41">
        <v>3</v>
      </c>
      <c r="D25" s="41">
        <v>2</v>
      </c>
      <c r="E25" s="41">
        <v>0</v>
      </c>
      <c r="F25" s="41">
        <v>-1</v>
      </c>
      <c r="G25" s="41">
        <v>0</v>
      </c>
      <c r="H25" s="48">
        <v>1</v>
      </c>
      <c r="I25" s="33">
        <v>1</v>
      </c>
      <c r="J25" s="2">
        <f>I25/B25</f>
        <v>0.2</v>
      </c>
      <c r="K25" t="s">
        <v>10</v>
      </c>
      <c r="L25" s="64"/>
    </row>
    <row r="26" spans="1:12" ht="13.5" thickBot="1">
      <c r="A26" t="s">
        <v>11</v>
      </c>
      <c r="B26" s="24">
        <f>B22-SUM(B24:B25)*$G$22</f>
        <v>-590</v>
      </c>
      <c r="C26" s="44">
        <f>C22-SUM(C24:C25)*$G$22</f>
        <v>-394</v>
      </c>
      <c r="D26" s="44">
        <f>D22-SUM(D24:D25)*$G$22</f>
        <v>-392</v>
      </c>
      <c r="E26" s="44">
        <f>0-SUM(E24:E25)*$G$22</f>
        <v>100</v>
      </c>
      <c r="F26" s="44">
        <f>0-SUM(F24:F25)*$G$22</f>
        <v>100</v>
      </c>
      <c r="G26" s="45">
        <v>0</v>
      </c>
      <c r="H26" s="46">
        <v>0</v>
      </c>
      <c r="I26" s="20">
        <f>$G$22*SUM(I24:I25)</f>
        <v>300</v>
      </c>
      <c r="J26" s="47" t="s">
        <v>30</v>
      </c>
      <c r="K26" s="2">
        <f>I26+J25*B26</f>
        <v>182</v>
      </c>
      <c r="L26" s="64"/>
    </row>
    <row r="27" spans="1:12" ht="13.5" thickBot="1">
      <c r="B27" s="2"/>
      <c r="C27" s="2"/>
      <c r="D27" s="2"/>
      <c r="E27" s="2"/>
      <c r="F27" s="2"/>
      <c r="G27" s="2"/>
      <c r="L27" s="64"/>
    </row>
    <row r="28" spans="1:12" ht="14.25">
      <c r="A28" s="28" t="s">
        <v>28</v>
      </c>
      <c r="B28" s="8">
        <f t="shared" ref="B28:C30" si="4">B24-$B24*B$29</f>
        <v>0</v>
      </c>
      <c r="C28" s="9">
        <f t="shared" si="4"/>
        <v>0.4</v>
      </c>
      <c r="D28" s="27">
        <f>D24-$B24*D$29</f>
        <v>1.6</v>
      </c>
      <c r="E28" s="9">
        <f t="shared" ref="E28:I30" si="5">E24-$B24*E$29</f>
        <v>-1</v>
      </c>
      <c r="F28" s="9">
        <f t="shared" si="5"/>
        <v>0.2</v>
      </c>
      <c r="G28" s="9">
        <f t="shared" si="5"/>
        <v>1</v>
      </c>
      <c r="H28" s="50">
        <f t="shared" si="5"/>
        <v>-0.2</v>
      </c>
      <c r="I28" s="2">
        <f t="shared" si="5"/>
        <v>1.8</v>
      </c>
      <c r="J28" s="2">
        <f>I28/D28</f>
        <v>1.125</v>
      </c>
      <c r="L28" s="64"/>
    </row>
    <row r="29" spans="1:12" ht="15" thickBot="1">
      <c r="A29" s="28" t="s">
        <v>23</v>
      </c>
      <c r="B29" s="23">
        <f>B25/$B$25</f>
        <v>1</v>
      </c>
      <c r="C29" s="25">
        <f t="shared" ref="C29:I29" si="6">C25/$B$25</f>
        <v>0.6</v>
      </c>
      <c r="D29" s="25">
        <f t="shared" si="6"/>
        <v>0.4</v>
      </c>
      <c r="E29" s="25">
        <f t="shared" si="6"/>
        <v>0</v>
      </c>
      <c r="F29" s="25">
        <f t="shared" si="6"/>
        <v>-0.2</v>
      </c>
      <c r="G29" s="25">
        <f t="shared" si="6"/>
        <v>0</v>
      </c>
      <c r="H29" s="51">
        <f t="shared" si="6"/>
        <v>0.2</v>
      </c>
      <c r="I29" s="2">
        <f t="shared" si="6"/>
        <v>0.2</v>
      </c>
      <c r="J29" s="2">
        <f>I29/D29</f>
        <v>0.5</v>
      </c>
      <c r="K29" t="s">
        <v>10</v>
      </c>
      <c r="L29" s="64"/>
    </row>
    <row r="30" spans="1:12" ht="13.5" thickBot="1">
      <c r="A30" t="s">
        <v>11</v>
      </c>
      <c r="B30" s="17">
        <f t="shared" si="4"/>
        <v>0</v>
      </c>
      <c r="C30" s="18">
        <f t="shared" si="4"/>
        <v>-40</v>
      </c>
      <c r="D30" s="49">
        <f>D26-$B26*D$29</f>
        <v>-156</v>
      </c>
      <c r="E30" s="18">
        <f t="shared" si="5"/>
        <v>100</v>
      </c>
      <c r="F30" s="18">
        <f t="shared" si="5"/>
        <v>-18</v>
      </c>
      <c r="G30" s="18">
        <f t="shared" si="5"/>
        <v>0</v>
      </c>
      <c r="H30" s="52">
        <f t="shared" si="5"/>
        <v>118</v>
      </c>
      <c r="I30" s="20">
        <f>I26+$B26*I$29</f>
        <v>182</v>
      </c>
      <c r="J30" s="47" t="s">
        <v>30</v>
      </c>
      <c r="K30" s="2">
        <f>I30+J29*D30</f>
        <v>104</v>
      </c>
      <c r="L30" s="64"/>
    </row>
    <row r="31" spans="1:12" ht="13.5" thickBot="1">
      <c r="B31" s="2"/>
      <c r="C31" s="2"/>
      <c r="D31" s="2"/>
      <c r="E31" s="2"/>
      <c r="F31" s="2"/>
      <c r="G31" s="2"/>
      <c r="H31" s="2"/>
      <c r="I31" s="2"/>
      <c r="J31" s="2"/>
      <c r="L31" s="64"/>
    </row>
    <row r="32" spans="1:12" ht="14.25">
      <c r="A32" s="28" t="s">
        <v>28</v>
      </c>
      <c r="B32" s="21">
        <f t="shared" ref="B32:D34" si="7">B28-$D28*B$33</f>
        <v>-4</v>
      </c>
      <c r="C32" s="27">
        <f t="shared" si="7"/>
        <v>-2</v>
      </c>
      <c r="D32" s="27">
        <f t="shared" si="7"/>
        <v>0</v>
      </c>
      <c r="E32" s="27">
        <f>E28-$D28*E$33</f>
        <v>-1</v>
      </c>
      <c r="F32" s="27">
        <f t="shared" ref="F32:I34" si="8">F28-$D28*F$33</f>
        <v>1</v>
      </c>
      <c r="G32" s="27">
        <f t="shared" si="8"/>
        <v>1</v>
      </c>
      <c r="H32" s="53">
        <f t="shared" si="8"/>
        <v>-1</v>
      </c>
      <c r="I32" s="2">
        <f t="shared" si="8"/>
        <v>1</v>
      </c>
      <c r="J32" s="33">
        <f>I32/F32</f>
        <v>1</v>
      </c>
      <c r="K32" t="s">
        <v>10</v>
      </c>
      <c r="L32" s="64"/>
    </row>
    <row r="33" spans="1:12" ht="15" thickBot="1">
      <c r="A33" s="28" t="s">
        <v>25</v>
      </c>
      <c r="B33" s="14">
        <f t="shared" ref="B33:I33" si="9">B29/$D$29</f>
        <v>2.5</v>
      </c>
      <c r="C33" s="15">
        <f t="shared" si="9"/>
        <v>1.4999999999999998</v>
      </c>
      <c r="D33" s="15">
        <f t="shared" si="9"/>
        <v>1</v>
      </c>
      <c r="E33" s="15">
        <f t="shared" si="9"/>
        <v>0</v>
      </c>
      <c r="F33" s="25">
        <f t="shared" si="9"/>
        <v>-0.5</v>
      </c>
      <c r="G33" s="15">
        <f t="shared" si="9"/>
        <v>0</v>
      </c>
      <c r="H33" s="54">
        <f t="shared" si="9"/>
        <v>0.5</v>
      </c>
      <c r="I33" s="2">
        <f t="shared" si="9"/>
        <v>0.5</v>
      </c>
      <c r="J33" s="33">
        <f>I33/F33</f>
        <v>-1</v>
      </c>
      <c r="L33" s="64"/>
    </row>
    <row r="34" spans="1:12" ht="13.5" thickBot="1">
      <c r="A34" t="s">
        <v>11</v>
      </c>
      <c r="B34" s="17">
        <f t="shared" si="7"/>
        <v>390</v>
      </c>
      <c r="C34" s="18">
        <f t="shared" si="7"/>
        <v>193.99999999999997</v>
      </c>
      <c r="D34" s="18">
        <f t="shared" si="7"/>
        <v>0</v>
      </c>
      <c r="E34" s="18">
        <f>E30-$D30*E$33</f>
        <v>100</v>
      </c>
      <c r="F34" s="49">
        <f t="shared" si="8"/>
        <v>-96</v>
      </c>
      <c r="G34" s="18">
        <f t="shared" si="8"/>
        <v>0</v>
      </c>
      <c r="H34" s="52">
        <f t="shared" si="8"/>
        <v>196</v>
      </c>
      <c r="I34" s="20">
        <f>I30+$D30*I$33</f>
        <v>104</v>
      </c>
      <c r="J34" s="47" t="s">
        <v>30</v>
      </c>
      <c r="K34" s="2">
        <f>I34+I32*F34</f>
        <v>8</v>
      </c>
      <c r="L34" s="64"/>
    </row>
    <row r="35" spans="1:12" ht="13.5" thickBot="1">
      <c r="L35" s="64"/>
    </row>
    <row r="36" spans="1:12" ht="14.25">
      <c r="A36" s="28" t="s">
        <v>27</v>
      </c>
      <c r="B36" s="8">
        <f>B32/$F$32</f>
        <v>-4</v>
      </c>
      <c r="C36" s="9">
        <f t="shared" ref="C36:I36" si="10">C32/$F$32</f>
        <v>-2</v>
      </c>
      <c r="D36" s="9">
        <f t="shared" si="10"/>
        <v>0</v>
      </c>
      <c r="E36" s="9">
        <f t="shared" si="10"/>
        <v>-1</v>
      </c>
      <c r="F36" s="9">
        <f t="shared" si="10"/>
        <v>1</v>
      </c>
      <c r="G36" s="55">
        <f t="shared" si="10"/>
        <v>1</v>
      </c>
      <c r="H36" s="50">
        <f t="shared" si="10"/>
        <v>-1</v>
      </c>
      <c r="I36" s="2">
        <f t="shared" si="10"/>
        <v>1</v>
      </c>
      <c r="J36" s="29" t="s">
        <v>19</v>
      </c>
      <c r="L36" s="64"/>
    </row>
    <row r="37" spans="1:12" ht="15" thickBot="1">
      <c r="A37" s="28" t="s">
        <v>25</v>
      </c>
      <c r="B37" s="14">
        <f t="shared" ref="B37:I37" si="11">B33-$F33*B$36</f>
        <v>0.5</v>
      </c>
      <c r="C37" s="15">
        <f t="shared" si="11"/>
        <v>0.49999999999999978</v>
      </c>
      <c r="D37" s="15">
        <f t="shared" si="11"/>
        <v>1</v>
      </c>
      <c r="E37" s="15">
        <f t="shared" si="11"/>
        <v>-0.5</v>
      </c>
      <c r="F37" s="15">
        <f t="shared" si="11"/>
        <v>0</v>
      </c>
      <c r="G37" s="56">
        <f t="shared" si="11"/>
        <v>0.5</v>
      </c>
      <c r="H37" s="54">
        <f t="shared" si="11"/>
        <v>0</v>
      </c>
      <c r="I37" s="2">
        <f t="shared" si="11"/>
        <v>1</v>
      </c>
      <c r="J37" s="29" t="s">
        <v>17</v>
      </c>
      <c r="K37" t="s">
        <v>37</v>
      </c>
      <c r="L37" s="64"/>
    </row>
    <row r="38" spans="1:12" ht="13.5" thickBot="1">
      <c r="A38" t="s">
        <v>11</v>
      </c>
      <c r="B38" s="17">
        <f t="shared" ref="B38:H38" si="12">B34-$F34*B$36</f>
        <v>6</v>
      </c>
      <c r="C38" s="18">
        <f t="shared" si="12"/>
        <v>1.9999999999999716</v>
      </c>
      <c r="D38" s="18">
        <f t="shared" si="12"/>
        <v>0</v>
      </c>
      <c r="E38" s="18">
        <f t="shared" si="12"/>
        <v>4</v>
      </c>
      <c r="F38" s="18">
        <f t="shared" si="12"/>
        <v>0</v>
      </c>
      <c r="G38" s="57">
        <f t="shared" si="12"/>
        <v>96</v>
      </c>
      <c r="H38" s="52">
        <f t="shared" si="12"/>
        <v>100</v>
      </c>
      <c r="I38" s="20">
        <f>I34+$F34*I$36</f>
        <v>8</v>
      </c>
      <c r="J38" s="1" t="s">
        <v>12</v>
      </c>
      <c r="L38" s="64"/>
    </row>
    <row r="39" spans="1:12">
      <c r="K39" s="78" t="s">
        <v>35</v>
      </c>
      <c r="L39" s="64"/>
    </row>
    <row r="40" spans="1:12" ht="13.5" thickBot="1">
      <c r="A40" s="30" t="s">
        <v>31</v>
      </c>
      <c r="B40" s="84">
        <v>0</v>
      </c>
      <c r="C40" s="85">
        <v>0</v>
      </c>
      <c r="D40" s="86">
        <v>1</v>
      </c>
      <c r="E40" s="58" t="s">
        <v>33</v>
      </c>
      <c r="F40" s="12"/>
      <c r="K40" s="79">
        <f>MIN($E$41)</f>
        <v>8</v>
      </c>
      <c r="L40" s="64"/>
    </row>
    <row r="41" spans="1:12" ht="13.5" thickBot="1">
      <c r="A41" s="30"/>
      <c r="B41" s="11">
        <f>B22</f>
        <v>10</v>
      </c>
      <c r="C41" s="12">
        <f>C22</f>
        <v>6</v>
      </c>
      <c r="D41" s="13">
        <f>D22</f>
        <v>8</v>
      </c>
      <c r="E41" s="63">
        <f>SUMPRODUCT($B$40:$D$40,B41:D41)</f>
        <v>8</v>
      </c>
      <c r="F41" s="58" t="s">
        <v>34</v>
      </c>
      <c r="G41" s="12"/>
      <c r="K41" s="79">
        <f>COUNT($B$40:$D$40)</f>
        <v>3</v>
      </c>
      <c r="L41" s="64"/>
    </row>
    <row r="42" spans="1:12">
      <c r="B42" s="8">
        <f t="shared" ref="B42:D43" si="13">B24</f>
        <v>1</v>
      </c>
      <c r="C42" s="9">
        <f t="shared" si="13"/>
        <v>1</v>
      </c>
      <c r="D42" s="10">
        <f t="shared" si="13"/>
        <v>2</v>
      </c>
      <c r="E42" s="80">
        <f>SUMPRODUCT($B$40:$D$40,B42:D42)</f>
        <v>2</v>
      </c>
      <c r="F42" s="20" t="s">
        <v>36</v>
      </c>
      <c r="G42" s="2">
        <f>I24</f>
        <v>2</v>
      </c>
      <c r="K42" s="79" t="b">
        <f t="array" ref="K42">$E$42:$E$43&gt;=$G$42:$G$43</f>
        <v>1</v>
      </c>
      <c r="L42" s="64"/>
    </row>
    <row r="43" spans="1:12" ht="13.5" thickBot="1">
      <c r="B43" s="14">
        <f t="shared" si="13"/>
        <v>5</v>
      </c>
      <c r="C43" s="15">
        <f t="shared" si="13"/>
        <v>3</v>
      </c>
      <c r="D43" s="16">
        <f t="shared" si="13"/>
        <v>2</v>
      </c>
      <c r="E43" s="80">
        <f>SUMPRODUCT($B$40:$D$40,B43:D43)</f>
        <v>2</v>
      </c>
      <c r="F43" s="20" t="s">
        <v>36</v>
      </c>
      <c r="G43" s="2">
        <f>I25</f>
        <v>1</v>
      </c>
      <c r="K43" s="79">
        <f>{100;100;0.00000000001;0.0000000000005;TRUE;FALSE;FALSE;1;1;1;0.000000000001;TRUE}</f>
        <v>100</v>
      </c>
      <c r="L43" s="64"/>
    </row>
    <row r="44" spans="1:12">
      <c r="K44" s="79">
        <f>{100;100;2;100;0;FALSE;TRUE;0.075;0;0;TRUE;30}</f>
        <v>100</v>
      </c>
      <c r="L44" s="64"/>
    </row>
    <row r="45" spans="1:12">
      <c r="A45" s="61"/>
      <c r="B45" s="61"/>
      <c r="C45" s="61"/>
      <c r="D45" s="61"/>
      <c r="E45" s="61"/>
      <c r="F45" s="61"/>
      <c r="G45" s="61"/>
      <c r="H45" s="61"/>
      <c r="I45" s="61"/>
      <c r="J45" s="61"/>
      <c r="K45" s="61"/>
      <c r="L45" s="65"/>
    </row>
  </sheetData>
  <phoneticPr fontId="2" type="noConversion"/>
  <pageMargins left="0.5" right="0.5" top="1" bottom="1" header="0.5" footer="0.5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r:id="rId5">
            <anchor moveWithCells="1">
              <from>
                <xdr:col>8</xdr:col>
                <xdr:colOff>76200</xdr:colOff>
                <xdr:row>0</xdr:row>
                <xdr:rowOff>0</xdr:rowOff>
              </from>
              <to>
                <xdr:col>11</xdr:col>
                <xdr:colOff>266700</xdr:colOff>
                <xdr:row>5</xdr:row>
                <xdr:rowOff>38100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r:id="rId7">
            <anchor moveWithCells="1">
              <from>
                <xdr:col>7</xdr:col>
                <xdr:colOff>47625</xdr:colOff>
                <xdr:row>17</xdr:row>
                <xdr:rowOff>123825</xdr:rowOff>
              </from>
              <to>
                <xdr:col>11</xdr:col>
                <xdr:colOff>209550</xdr:colOff>
                <xdr:row>21</xdr:row>
                <xdr:rowOff>161925</xdr:rowOff>
              </to>
            </anchor>
          </objectPr>
        </oleObject>
      </mc:Choice>
      <mc:Fallback>
        <oleObject progId="Equation.3" shapeId="1026" r:id="rId6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showGridLines="0" workbookViewId="0"/>
  </sheetViews>
  <sheetFormatPr defaultRowHeight="12.75"/>
  <cols>
    <col min="1" max="1" width="2.33203125" customWidth="1"/>
    <col min="2" max="2" width="6.5" bestFit="1" customWidth="1"/>
    <col min="3" max="3" width="9.6640625" bestFit="1" customWidth="1"/>
    <col min="4" max="4" width="6" customWidth="1"/>
    <col min="5" max="5" width="9" bestFit="1" customWidth="1"/>
    <col min="6" max="6" width="10.83203125" bestFit="1" customWidth="1"/>
    <col min="7" max="8" width="9.5" bestFit="1" customWidth="1"/>
  </cols>
  <sheetData>
    <row r="1" spans="1:8">
      <c r="A1" s="1" t="s">
        <v>63</v>
      </c>
    </row>
    <row r="2" spans="1:8">
      <c r="A2" s="1" t="s">
        <v>43</v>
      </c>
    </row>
    <row r="3" spans="1:8">
      <c r="A3" s="1" t="s">
        <v>64</v>
      </c>
    </row>
    <row r="6" spans="1:8" ht="13.5" thickBot="1">
      <c r="A6" t="s">
        <v>46</v>
      </c>
    </row>
    <row r="7" spans="1:8">
      <c r="B7" s="89"/>
      <c r="C7" s="89"/>
      <c r="D7" s="89" t="s">
        <v>65</v>
      </c>
      <c r="E7" s="89" t="s">
        <v>67</v>
      </c>
      <c r="F7" s="89" t="s">
        <v>69</v>
      </c>
      <c r="G7" s="89" t="s">
        <v>71</v>
      </c>
      <c r="H7" s="89" t="s">
        <v>71</v>
      </c>
    </row>
    <row r="8" spans="1:8" ht="13.5" thickBot="1">
      <c r="B8" s="90" t="s">
        <v>44</v>
      </c>
      <c r="C8" s="90" t="s">
        <v>45</v>
      </c>
      <c r="D8" s="90" t="s">
        <v>66</v>
      </c>
      <c r="E8" s="90" t="s">
        <v>68</v>
      </c>
      <c r="F8" s="90" t="s">
        <v>70</v>
      </c>
      <c r="G8" s="90" t="s">
        <v>72</v>
      </c>
      <c r="H8" s="90" t="s">
        <v>73</v>
      </c>
    </row>
    <row r="9" spans="1:8">
      <c r="B9" s="88" t="s">
        <v>55</v>
      </c>
      <c r="C9" s="88" t="s">
        <v>56</v>
      </c>
      <c r="D9" s="88">
        <v>0</v>
      </c>
      <c r="E9" s="88">
        <v>6</v>
      </c>
      <c r="F9" s="88">
        <v>10</v>
      </c>
      <c r="G9" s="88">
        <v>1E+30</v>
      </c>
      <c r="H9" s="88">
        <v>6</v>
      </c>
    </row>
    <row r="10" spans="1:8">
      <c r="B10" s="88" t="s">
        <v>57</v>
      </c>
      <c r="C10" s="88" t="s">
        <v>58</v>
      </c>
      <c r="D10" s="88">
        <v>0</v>
      </c>
      <c r="E10" s="88">
        <v>2</v>
      </c>
      <c r="F10" s="88">
        <v>6</v>
      </c>
      <c r="G10" s="88">
        <v>1E+30</v>
      </c>
      <c r="H10" s="88">
        <v>2</v>
      </c>
    </row>
    <row r="11" spans="1:8" ht="13.5" thickBot="1">
      <c r="B11" s="87" t="s">
        <v>59</v>
      </c>
      <c r="C11" s="87" t="s">
        <v>60</v>
      </c>
      <c r="D11" s="87">
        <v>1</v>
      </c>
      <c r="E11" s="87">
        <v>0</v>
      </c>
      <c r="F11" s="87">
        <v>8</v>
      </c>
      <c r="G11" s="87">
        <v>4</v>
      </c>
      <c r="H11" s="87">
        <v>8</v>
      </c>
    </row>
    <row r="13" spans="1:8" ht="13.5" thickBot="1">
      <c r="A13" t="s">
        <v>47</v>
      </c>
    </row>
    <row r="14" spans="1:8">
      <c r="B14" s="89"/>
      <c r="C14" s="89"/>
      <c r="D14" s="89" t="s">
        <v>65</v>
      </c>
      <c r="E14" s="89" t="s">
        <v>74</v>
      </c>
      <c r="F14" s="89" t="s">
        <v>76</v>
      </c>
      <c r="G14" s="89" t="s">
        <v>71</v>
      </c>
      <c r="H14" s="89" t="s">
        <v>71</v>
      </c>
    </row>
    <row r="15" spans="1:8" ht="13.5" thickBot="1">
      <c r="B15" s="90" t="s">
        <v>44</v>
      </c>
      <c r="C15" s="90" t="s">
        <v>45</v>
      </c>
      <c r="D15" s="90" t="s">
        <v>66</v>
      </c>
      <c r="E15" s="90" t="s">
        <v>75</v>
      </c>
      <c r="F15" s="90" t="s">
        <v>77</v>
      </c>
      <c r="G15" s="90" t="s">
        <v>72</v>
      </c>
      <c r="H15" s="90" t="s">
        <v>73</v>
      </c>
    </row>
    <row r="16" spans="1:8">
      <c r="B16" s="88" t="s">
        <v>61</v>
      </c>
      <c r="C16" s="88" t="e">
        <f xml:space="preserve"> X</f>
        <v>#NAME?</v>
      </c>
      <c r="D16" s="88">
        <v>2</v>
      </c>
      <c r="E16" s="88">
        <v>4</v>
      </c>
      <c r="F16" s="88">
        <v>2</v>
      </c>
      <c r="G16" s="88">
        <v>1E+30</v>
      </c>
      <c r="H16" s="88">
        <v>1</v>
      </c>
    </row>
    <row r="17" spans="2:8" ht="13.5" thickBot="1">
      <c r="B17" s="87" t="s">
        <v>62</v>
      </c>
      <c r="C17" s="87" t="e">
        <f xml:space="preserve"> X</f>
        <v>#NAME?</v>
      </c>
      <c r="D17" s="87">
        <v>2</v>
      </c>
      <c r="E17" s="87">
        <v>0</v>
      </c>
      <c r="F17" s="87">
        <v>1</v>
      </c>
      <c r="G17" s="87">
        <v>1</v>
      </c>
      <c r="H17" s="87">
        <v>1E+30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showGridLines="0" workbookViewId="0"/>
  </sheetViews>
  <sheetFormatPr defaultRowHeight="12.75"/>
  <cols>
    <col min="1" max="1" width="2.33203125" customWidth="1"/>
    <col min="2" max="2" width="6.5" bestFit="1" customWidth="1"/>
    <col min="3" max="3" width="9.33203125" bestFit="1" customWidth="1"/>
    <col min="4" max="4" width="6" customWidth="1"/>
    <col min="5" max="5" width="9" bestFit="1" customWidth="1"/>
    <col min="6" max="6" width="10.83203125" bestFit="1" customWidth="1"/>
    <col min="7" max="8" width="9.5" bestFit="1" customWidth="1"/>
  </cols>
  <sheetData>
    <row r="1" spans="1:8">
      <c r="A1" s="1" t="s">
        <v>63</v>
      </c>
    </row>
    <row r="2" spans="1:8">
      <c r="A2" s="1" t="s">
        <v>43</v>
      </c>
    </row>
    <row r="3" spans="1:8">
      <c r="A3" s="1" t="s">
        <v>78</v>
      </c>
    </row>
    <row r="6" spans="1:8" ht="13.5" thickBot="1">
      <c r="A6" t="s">
        <v>46</v>
      </c>
    </row>
    <row r="7" spans="1:8">
      <c r="B7" s="89"/>
      <c r="C7" s="89"/>
      <c r="D7" s="89" t="s">
        <v>65</v>
      </c>
      <c r="E7" s="89" t="s">
        <v>67</v>
      </c>
      <c r="F7" s="89" t="s">
        <v>69</v>
      </c>
      <c r="G7" s="89" t="s">
        <v>71</v>
      </c>
      <c r="H7" s="89" t="s">
        <v>71</v>
      </c>
    </row>
    <row r="8" spans="1:8" ht="13.5" thickBot="1">
      <c r="B8" s="90" t="s">
        <v>44</v>
      </c>
      <c r="C8" s="90" t="s">
        <v>45</v>
      </c>
      <c r="D8" s="90" t="s">
        <v>66</v>
      </c>
      <c r="E8" s="90" t="s">
        <v>68</v>
      </c>
      <c r="F8" s="90" t="s">
        <v>70</v>
      </c>
      <c r="G8" s="90" t="s">
        <v>72</v>
      </c>
      <c r="H8" s="90" t="s">
        <v>73</v>
      </c>
    </row>
    <row r="9" spans="1:8">
      <c r="B9" s="88" t="s">
        <v>48</v>
      </c>
      <c r="C9" s="88" t="s">
        <v>49</v>
      </c>
      <c r="D9" s="88">
        <v>4</v>
      </c>
      <c r="E9" s="88">
        <v>0</v>
      </c>
      <c r="F9" s="88">
        <v>2</v>
      </c>
      <c r="G9" s="88">
        <v>1E+30</v>
      </c>
      <c r="H9" s="88">
        <v>1</v>
      </c>
    </row>
    <row r="10" spans="1:8" ht="13.5" thickBot="1">
      <c r="B10" s="87" t="s">
        <v>50</v>
      </c>
      <c r="C10" s="87" t="s">
        <v>51</v>
      </c>
      <c r="D10" s="87">
        <v>0</v>
      </c>
      <c r="E10" s="87">
        <v>-1</v>
      </c>
      <c r="F10" s="87">
        <v>1</v>
      </c>
      <c r="G10" s="87">
        <v>1</v>
      </c>
      <c r="H10" s="87">
        <v>1E+30</v>
      </c>
    </row>
    <row r="12" spans="1:8" ht="13.5" thickBot="1">
      <c r="A12" t="s">
        <v>47</v>
      </c>
    </row>
    <row r="13" spans="1:8">
      <c r="B13" s="89"/>
      <c r="C13" s="89"/>
      <c r="D13" s="89" t="s">
        <v>65</v>
      </c>
      <c r="E13" s="89" t="s">
        <v>74</v>
      </c>
      <c r="F13" s="89" t="s">
        <v>76</v>
      </c>
      <c r="G13" s="89" t="s">
        <v>71</v>
      </c>
      <c r="H13" s="89" t="s">
        <v>71</v>
      </c>
    </row>
    <row r="14" spans="1:8" ht="13.5" thickBot="1">
      <c r="B14" s="90" t="s">
        <v>44</v>
      </c>
      <c r="C14" s="90" t="s">
        <v>45</v>
      </c>
      <c r="D14" s="90" t="s">
        <v>66</v>
      </c>
      <c r="E14" s="90" t="s">
        <v>75</v>
      </c>
      <c r="F14" s="90" t="s">
        <v>77</v>
      </c>
      <c r="G14" s="90" t="s">
        <v>72</v>
      </c>
      <c r="H14" s="90" t="s">
        <v>73</v>
      </c>
    </row>
    <row r="15" spans="1:8">
      <c r="B15" s="88" t="s">
        <v>52</v>
      </c>
      <c r="C15" s="88" t="e">
        <f xml:space="preserve"> X</f>
        <v>#NAME?</v>
      </c>
      <c r="D15" s="88">
        <v>4</v>
      </c>
      <c r="E15" s="88">
        <v>0</v>
      </c>
      <c r="F15" s="88">
        <v>10</v>
      </c>
      <c r="G15" s="88">
        <v>1E+30</v>
      </c>
      <c r="H15" s="88">
        <v>6</v>
      </c>
    </row>
    <row r="16" spans="1:8">
      <c r="B16" s="88" t="s">
        <v>53</v>
      </c>
      <c r="C16" s="88" t="e">
        <f xml:space="preserve"> X</f>
        <v>#NAME?</v>
      </c>
      <c r="D16" s="88">
        <v>4</v>
      </c>
      <c r="E16" s="88">
        <v>0</v>
      </c>
      <c r="F16" s="88">
        <v>6</v>
      </c>
      <c r="G16" s="88">
        <v>1E+30</v>
      </c>
      <c r="H16" s="88">
        <v>2</v>
      </c>
    </row>
    <row r="17" spans="2:8" ht="13.5" thickBot="1">
      <c r="B17" s="87" t="s">
        <v>54</v>
      </c>
      <c r="C17" s="87" t="e">
        <f xml:space="preserve"> X</f>
        <v>#NAME?</v>
      </c>
      <c r="D17" s="87">
        <v>8</v>
      </c>
      <c r="E17" s="87">
        <v>1</v>
      </c>
      <c r="F17" s="87">
        <v>8</v>
      </c>
      <c r="G17" s="87">
        <v>4</v>
      </c>
      <c r="H17" s="87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pr5_2&amp;3</vt:lpstr>
      <vt:lpstr>SensitMIN</vt:lpstr>
      <vt:lpstr>SensitMAX</vt:lpstr>
    </vt:vector>
  </TitlesOfParts>
  <Company>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Casquilho</dc:creator>
  <cp:lastModifiedBy>MCasquilho</cp:lastModifiedBy>
  <dcterms:created xsi:type="dcterms:W3CDTF">2009-03-12T03:22:11Z</dcterms:created>
  <dcterms:modified xsi:type="dcterms:W3CDTF">2018-03-22T23:20:40Z</dcterms:modified>
</cp:coreProperties>
</file>