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tilizador\Desktop\"/>
    </mc:Choice>
  </mc:AlternateContent>
  <bookViews>
    <workbookView xWindow="120" yWindow="90" windowWidth="11655" windowHeight="7050"/>
  </bookViews>
  <sheets>
    <sheet name="VillButch" sheetId="1" r:id="rId1"/>
    <sheet name="Graph" sheetId="3" r:id="rId2"/>
    <sheet name="GraphData" sheetId="2" r:id="rId3"/>
    <sheet name="equations" sheetId="5" r:id="rId4"/>
  </sheets>
  <definedNames>
    <definedName name="solver_adj" localSheetId="3" hidden="1">equations!#REF!</definedName>
    <definedName name="solver_adj" localSheetId="0" hidden="1">VillButch!$B$17:$C$17</definedName>
    <definedName name="solver_cvg" localSheetId="3" hidden="1">0.0001</definedName>
    <definedName name="solver_cvg" localSheetId="0" hidden="1">0.000000000001</definedName>
    <definedName name="solver_drv" localSheetId="3" hidden="1">1</definedName>
    <definedName name="solver_drv" localSheetId="0" hidden="1">1</definedName>
    <definedName name="solver_eng" localSheetId="3" hidden="1">1</definedName>
    <definedName name="solver_eng" localSheetId="0" hidden="1">2</definedName>
    <definedName name="solver_est" localSheetId="3" hidden="1">1</definedName>
    <definedName name="solver_est" localSheetId="0" hidden="1">1</definedName>
    <definedName name="solver_itr" localSheetId="3" hidden="1">2147483647</definedName>
    <definedName name="solver_itr" localSheetId="0" hidden="1">100</definedName>
    <definedName name="solver_lhs1" localSheetId="3" hidden="1">equations!#REF!</definedName>
    <definedName name="solver_lhs1" localSheetId="0" hidden="1">VillButch!$G$20</definedName>
    <definedName name="solver_lhs2" localSheetId="0" hidden="1">VillButch!$G$21</definedName>
    <definedName name="solver_lhs3" localSheetId="0" hidden="1">VillButch!$G$20</definedName>
    <definedName name="solver_lin" localSheetId="0" hidden="1">1</definedName>
    <definedName name="solver_mip" localSheetId="3" hidden="1">2147483647</definedName>
    <definedName name="solver_mip" localSheetId="0" hidden="1">2147483647</definedName>
    <definedName name="solver_mni" localSheetId="3" hidden="1">30</definedName>
    <definedName name="solver_mni" localSheetId="0" hidden="1">30</definedName>
    <definedName name="solver_mrt" localSheetId="3" hidden="1">0.075</definedName>
    <definedName name="solver_mrt" localSheetId="0" hidden="1">0.075</definedName>
    <definedName name="solver_msl" localSheetId="3" hidden="1">2</definedName>
    <definedName name="solver_msl" localSheetId="0" hidden="1">2</definedName>
    <definedName name="solver_neg" localSheetId="3" hidden="1">1</definedName>
    <definedName name="solver_neg" localSheetId="0" hidden="1">1</definedName>
    <definedName name="solver_nod" localSheetId="3" hidden="1">2147483647</definedName>
    <definedName name="solver_nod" localSheetId="0" hidden="1">2147483647</definedName>
    <definedName name="solver_num" localSheetId="3" hidden="1">1</definedName>
    <definedName name="solver_num" localSheetId="0" hidden="1">2</definedName>
    <definedName name="solver_nwt" localSheetId="3" hidden="1">1</definedName>
    <definedName name="solver_nwt" localSheetId="0" hidden="1">1</definedName>
    <definedName name="solver_opt" localSheetId="3" hidden="1">equations!#REF!</definedName>
    <definedName name="solver_opt" localSheetId="0" hidden="1">VillButch!$G$18</definedName>
    <definedName name="solver_pre" localSheetId="3" hidden="1">0.000001</definedName>
    <definedName name="solver_pre" localSheetId="0" hidden="1">0.00000000001</definedName>
    <definedName name="solver_rbv" localSheetId="3" hidden="1">1</definedName>
    <definedName name="solver_rbv" localSheetId="0" hidden="1">1</definedName>
    <definedName name="solver_rel1" localSheetId="3" hidden="1">2</definedName>
    <definedName name="solver_rel1" localSheetId="0" hidden="1">1</definedName>
    <definedName name="solver_rel2" localSheetId="0" hidden="1">2</definedName>
    <definedName name="solver_rel3" localSheetId="0" hidden="1">1</definedName>
    <definedName name="solver_rhs1" localSheetId="3" hidden="1">equations!#REF!</definedName>
    <definedName name="solver_rhs1" localSheetId="0" hidden="1">VillButch!$I$20</definedName>
    <definedName name="solver_rhs2" localSheetId="0" hidden="1">VillButch!$I$21</definedName>
    <definedName name="solver_rhs3" localSheetId="0" hidden="1">VillButch!$I$20</definedName>
    <definedName name="solver_rlx" localSheetId="3" hidden="1">2</definedName>
    <definedName name="solver_rlx" localSheetId="0" hidden="1">1</definedName>
    <definedName name="solver_rsd" localSheetId="3" hidden="1">0</definedName>
    <definedName name="solver_rsd" localSheetId="0" hidden="1">0</definedName>
    <definedName name="solver_scl" localSheetId="3" hidden="1">1</definedName>
    <definedName name="solver_scl" localSheetId="0" hidden="1">2</definedName>
    <definedName name="solver_sho" localSheetId="3" hidden="1">2</definedName>
    <definedName name="solver_sho" localSheetId="0" hidden="1">2</definedName>
    <definedName name="solver_ssz" localSheetId="3" hidden="1">100</definedName>
    <definedName name="solver_ssz" localSheetId="0" hidden="1">100</definedName>
    <definedName name="solver_tim" localSheetId="3" hidden="1">2147483647</definedName>
    <definedName name="solver_tim" localSheetId="0" hidden="1">100</definedName>
    <definedName name="solver_tol" localSheetId="3" hidden="1">0.01</definedName>
    <definedName name="solver_tol" localSheetId="0" hidden="1">0.0000000000005</definedName>
    <definedName name="solver_typ" localSheetId="3" hidden="1">2</definedName>
    <definedName name="solver_typ" localSheetId="0" hidden="1">2</definedName>
    <definedName name="solver_val" localSheetId="3" hidden="1">0</definedName>
    <definedName name="solver_val" localSheetId="0" hidden="1">0</definedName>
    <definedName name="solver_ver" localSheetId="3" hidden="1">3</definedName>
    <definedName name="solver_ver" localSheetId="0" hidden="1">3</definedName>
  </definedNames>
  <calcPr calcId="162913"/>
</workbook>
</file>

<file path=xl/calcChain.xml><?xml version="1.0" encoding="utf-8"?>
<calcChain xmlns="http://schemas.openxmlformats.org/spreadsheetml/2006/main">
  <c r="A19" i="2" l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5" i="2"/>
  <c r="K22" i="1"/>
  <c r="K21" i="1"/>
  <c r="K18" i="1"/>
  <c r="B10" i="1" l="1" a="1"/>
  <c r="C10" i="1" s="1"/>
  <c r="C19" i="1" s="1"/>
  <c r="B19" i="1"/>
  <c r="A11" i="1"/>
  <c r="B10" i="1"/>
  <c r="B11" i="1" a="1"/>
  <c r="C11" i="1" s="1"/>
  <c r="C20" i="1" s="1"/>
  <c r="B3" i="2"/>
  <c r="D3" i="2" s="1"/>
  <c r="C3" i="2"/>
  <c r="E3" i="2"/>
  <c r="B4" i="2"/>
  <c r="D4" i="2" s="1"/>
  <c r="B5" i="2"/>
  <c r="D5" i="2" s="1"/>
  <c r="B6" i="2"/>
  <c r="C6" i="2" s="1"/>
  <c r="D6" i="2"/>
  <c r="B7" i="2"/>
  <c r="D7" i="2" s="1"/>
  <c r="C7" i="2"/>
  <c r="B8" i="2"/>
  <c r="D8" i="2" s="1"/>
  <c r="B9" i="2"/>
  <c r="D9" i="2" s="1"/>
  <c r="C9" i="2"/>
  <c r="B10" i="2"/>
  <c r="C10" i="2" s="1"/>
  <c r="D10" i="2"/>
  <c r="B11" i="2"/>
  <c r="D11" i="2" s="1"/>
  <c r="C11" i="2"/>
  <c r="B12" i="2"/>
  <c r="D12" i="2" s="1"/>
  <c r="B13" i="2"/>
  <c r="D13" i="2" s="1"/>
  <c r="C13" i="2"/>
  <c r="B14" i="2"/>
  <c r="C14" i="2" s="1"/>
  <c r="D14" i="2"/>
  <c r="B15" i="2"/>
  <c r="D15" i="2" s="1"/>
  <c r="C15" i="2"/>
  <c r="B16" i="2"/>
  <c r="D16" i="2" s="1"/>
  <c r="B17" i="2"/>
  <c r="D17" i="2" s="1"/>
  <c r="C17" i="2"/>
  <c r="B18" i="2"/>
  <c r="C18" i="2" s="1"/>
  <c r="D18" i="2"/>
  <c r="B19" i="2"/>
  <c r="D19" i="2" s="1"/>
  <c r="C19" i="2"/>
  <c r="B20" i="2"/>
  <c r="D20" i="2" s="1"/>
  <c r="B21" i="2"/>
  <c r="D21" i="2" s="1"/>
  <c r="C21" i="2"/>
  <c r="E21" i="2"/>
  <c r="B22" i="2"/>
  <c r="C22" i="2" s="1"/>
  <c r="D22" i="2"/>
  <c r="B23" i="2"/>
  <c r="D23" i="2" s="1"/>
  <c r="B24" i="2"/>
  <c r="D24" i="2" s="1"/>
  <c r="B25" i="2"/>
  <c r="C25" i="2"/>
  <c r="D25" i="2"/>
  <c r="E25" i="2"/>
  <c r="B26" i="2"/>
  <c r="C26" i="2" s="1"/>
  <c r="D26" i="2"/>
  <c r="E26" i="2"/>
  <c r="B27" i="2"/>
  <c r="C27" i="2" s="1"/>
  <c r="B28" i="2"/>
  <c r="D28" i="2" s="1"/>
  <c r="B29" i="2"/>
  <c r="D29" i="2" s="1"/>
  <c r="B30" i="2"/>
  <c r="C30" i="2" s="1"/>
  <c r="E30" i="2"/>
  <c r="I21" i="1"/>
  <c r="B21" i="1"/>
  <c r="G21" i="1" s="1"/>
  <c r="K20" i="1" s="1"/>
  <c r="C21" i="1"/>
  <c r="I20" i="1"/>
  <c r="B18" i="1"/>
  <c r="C18" i="1"/>
  <c r="G18" i="1" s="1"/>
  <c r="K17" i="1" s="1"/>
  <c r="C16" i="1"/>
  <c r="B16" i="1"/>
  <c r="E27" i="2" l="1"/>
  <c r="C29" i="2"/>
  <c r="D27" i="2"/>
  <c r="E29" i="2"/>
  <c r="E22" i="2"/>
  <c r="E19" i="2"/>
  <c r="E15" i="2"/>
  <c r="E11" i="2"/>
  <c r="E7" i="2"/>
  <c r="E23" i="2"/>
  <c r="C5" i="2"/>
  <c r="D30" i="2"/>
  <c r="C23" i="2"/>
  <c r="E17" i="2"/>
  <c r="E16" i="2"/>
  <c r="E13" i="2"/>
  <c r="E12" i="2"/>
  <c r="E9" i="2"/>
  <c r="E8" i="2"/>
  <c r="E5" i="2"/>
  <c r="E4" i="2"/>
  <c r="E24" i="2"/>
  <c r="E18" i="2"/>
  <c r="E14" i="2"/>
  <c r="E10" i="2"/>
  <c r="E6" i="2"/>
  <c r="C28" i="2"/>
  <c r="C24" i="2"/>
  <c r="C20" i="2"/>
  <c r="C16" i="2"/>
  <c r="C12" i="2"/>
  <c r="C8" i="2"/>
  <c r="C4" i="2"/>
  <c r="B11" i="1"/>
  <c r="B20" i="1" s="1"/>
  <c r="G20" i="1" s="1"/>
  <c r="K19" i="1" s="1"/>
  <c r="E28" i="2"/>
  <c r="E20" i="2"/>
</calcChain>
</file>

<file path=xl/sharedStrings.xml><?xml version="1.0" encoding="utf-8"?>
<sst xmlns="http://schemas.openxmlformats.org/spreadsheetml/2006/main" count="82" uniqueCount="45">
  <si>
    <t>Minimize cost</t>
  </si>
  <si>
    <t>RHS</t>
  </si>
  <si>
    <t>Fat content</t>
  </si>
  <si>
    <t>Upper limit</t>
  </si>
  <si>
    <t>Balance</t>
  </si>
  <si>
    <t>Exactly</t>
  </si>
  <si>
    <r>
      <t>Cost (</t>
    </r>
    <r>
      <rPr>
        <sz val="10"/>
        <rFont val="Arial Narrow"/>
        <family val="2"/>
      </rPr>
      <t xml:space="preserve">¢ </t>
    </r>
    <r>
      <rPr>
        <sz val="10"/>
        <rFont val="Arial Narrow"/>
        <family val="2"/>
      </rPr>
      <t>/ lb)</t>
    </r>
  </si>
  <si>
    <t>(Costs in 1982, USA)</t>
  </si>
  <si>
    <r>
      <t>X</t>
    </r>
    <r>
      <rPr>
        <sz val="10"/>
        <rFont val="Times New Roman"/>
        <family val="1"/>
      </rPr>
      <t xml:space="preserve"> = ?</t>
    </r>
  </si>
  <si>
    <r>
      <t xml:space="preserve">= [min] </t>
    </r>
    <r>
      <rPr>
        <i/>
        <sz val="10"/>
        <rFont val="Times New Roman"/>
        <family val="1"/>
      </rPr>
      <t>z</t>
    </r>
  </si>
  <si>
    <t>&lt;=</t>
  </si>
  <si>
    <t>=</t>
  </si>
  <si>
    <t>Probl. 1.2</t>
  </si>
  <si>
    <t>i</t>
  </si>
  <si>
    <t>x</t>
  </si>
  <si>
    <t>y1</t>
  </si>
  <si>
    <t>y2</t>
  </si>
  <si>
    <t>Delta_x:</t>
  </si>
  <si>
    <t>Plotted</t>
  </si>
  <si>
    <r>
      <t>X</t>
    </r>
    <r>
      <rPr>
        <sz val="10"/>
        <rFont val="Times New Roman"/>
        <family val="1"/>
      </rPr>
      <t xml:space="preserve"> = (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) = (poundage of ground </t>
    </r>
    <r>
      <rPr>
        <b/>
        <sz val="10"/>
        <rFont val="Times New Roman"/>
        <family val="1"/>
      </rPr>
      <t>beef</t>
    </r>
    <r>
      <rPr>
        <sz val="10"/>
        <rFont val="Times New Roman"/>
        <family val="1"/>
      </rPr>
      <t>/(lb meat loaf), --</t>
    </r>
    <r>
      <rPr>
        <b/>
        <sz val="10"/>
        <rFont val="Times New Roman"/>
        <family val="1"/>
      </rPr>
      <t>pork</t>
    </r>
    <r>
      <rPr>
        <sz val="10"/>
        <rFont val="Times New Roman"/>
        <family val="1"/>
      </rPr>
      <t>--)</t>
    </r>
  </si>
  <si>
    <t>Meat</t>
  </si>
  <si>
    <t>GroBeef</t>
  </si>
  <si>
    <t>GroPork</t>
  </si>
  <si>
    <t>Fat, max</t>
  </si>
  <si>
    <t>The ingredients must add up to 100 % !</t>
  </si>
  <si>
    <t>Cost ($ / lb)</t>
  </si>
  <si>
    <t>Should you "help" ?</t>
  </si>
  <si>
    <t>(Feb-2007)</t>
  </si>
  <si>
    <t>*</t>
  </si>
  <si>
    <t>Village butcher (Bronson, 1982, Schaum, McGraw-Hill, New York, NY (USA), Probl.1.1, p 2</t>
  </si>
  <si>
    <t>Solver</t>
  </si>
  <si>
    <t>You probably have to "transpose".</t>
  </si>
  <si>
    <r>
      <t xml:space="preserve">(This is the optimal solution, with </t>
    </r>
    <r>
      <rPr>
        <i/>
        <sz val="10"/>
        <rFont val="Arial Narrow"/>
        <family val="2"/>
      </rPr>
      <t>z</t>
    </r>
    <r>
      <rPr>
        <vertAlign val="subscript"/>
        <sz val="10"/>
        <rFont val="Arial Narrow"/>
        <family val="2"/>
      </rPr>
      <t>min</t>
    </r>
    <r>
      <rPr>
        <sz val="10"/>
        <rFont val="Arial Narrow"/>
        <family val="2"/>
      </rPr>
      <t xml:space="preserve"> = 71,67 ¢)</t>
    </r>
  </si>
  <si>
    <r>
      <rPr>
        <b/>
        <sz val="10"/>
        <rFont val="Times New Roman"/>
        <family val="1"/>
      </rPr>
      <t>x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 </t>
    </r>
  </si>
  <si>
    <r>
      <rPr>
        <b/>
        <sz val="10"/>
        <rFont val="Times New Roman"/>
        <family val="1"/>
      </rPr>
      <t>A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</si>
  <si>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c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 </t>
    </r>
  </si>
  <si>
    <t>Solver model</t>
  </si>
  <si>
    <t>z</t>
  </si>
  <si>
    <t>Bronson, Prb 1.1</t>
  </si>
  <si>
    <t>Trying to help…</t>
  </si>
  <si>
    <t>Let it be the following, instead:</t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</si>
  <si>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 xml:space="preserve"> = </t>
    </r>
    <r>
      <rPr>
        <i/>
        <sz val="10"/>
        <color theme="1"/>
        <rFont val="Times New Roman"/>
        <family val="1"/>
      </rPr>
      <t>x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</si>
  <si>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= 1 - </t>
    </r>
    <r>
      <rPr>
        <i/>
        <sz val="10"/>
        <color theme="1"/>
        <rFont val="Times New Roman"/>
        <family val="1"/>
      </rPr>
      <t>x</t>
    </r>
  </si>
  <si>
    <t>Unlimited ! Why ?</t>
  </si>
  <si>
    <t>Beware of this help ! (See 'equations',)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</si>
</sst>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3">
    <font>
      <sz val="10"/>
      <name val="Arial Narrow"/>
    </font>
    <font>
      <sz val="10"/>
      <color theme="1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i/>
      <sz val="10"/>
      <name val="Times New Roman"/>
      <family val="1"/>
    </font>
    <font>
      <sz val="10"/>
      <name val="Times New Roman"/>
      <family val="1"/>
    </font>
    <font>
      <vertAlign val="subscript"/>
      <sz val="10"/>
      <name val="Times New Roman"/>
      <family val="1"/>
    </font>
    <font>
      <i/>
      <sz val="10"/>
      <name val="Arial Narrow"/>
      <family val="2"/>
    </font>
    <font>
      <sz val="10"/>
      <name val="Arial Narrow"/>
      <family val="2"/>
    </font>
    <font>
      <sz val="9"/>
      <color indexed="8"/>
      <name val="Arial"/>
      <family val="2"/>
    </font>
    <font>
      <vertAlign val="subscript"/>
      <sz val="10"/>
      <name val="Arial Narrow"/>
      <family val="2"/>
    </font>
    <font>
      <sz val="8"/>
      <name val="Arial Narrow"/>
      <family val="2"/>
    </font>
    <font>
      <b/>
      <sz val="10"/>
      <name val="Times New Roman"/>
      <family val="1"/>
    </font>
    <font>
      <b/>
      <sz val="9"/>
      <name val="Arial Narrow"/>
      <family val="2"/>
    </font>
    <font>
      <vertAlign val="superscript"/>
      <sz val="10"/>
      <name val="Times New Roman"/>
      <family val="1"/>
    </font>
    <font>
      <b/>
      <sz val="10"/>
      <color theme="1"/>
      <name val="Arial Narrow"/>
      <family val="2"/>
    </font>
    <font>
      <sz val="11"/>
      <color theme="1"/>
      <name val="Calibri"/>
      <family val="2"/>
      <scheme val="minor"/>
    </font>
    <font>
      <b/>
      <sz val="9"/>
      <color theme="1"/>
      <name val="Arial Narrow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vertAlign val="subscript"/>
      <sz val="10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030A0"/>
        <bgColor indexed="64"/>
      </patternFill>
    </fill>
  </fills>
  <borders count="12">
    <border>
      <left/>
      <right/>
      <top/>
      <bottom/>
      <diagonal/>
    </border>
    <border>
      <left/>
      <right style="medium">
        <color rgb="FFFF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8" fillId="0" borderId="0"/>
  </cellStyleXfs>
  <cellXfs count="72">
    <xf numFmtId="0" fontId="0" fillId="0" borderId="0" xfId="0"/>
    <xf numFmtId="0" fontId="5" fillId="0" borderId="0" xfId="0" applyFont="1"/>
    <xf numFmtId="0" fontId="0" fillId="0" borderId="0" xfId="0" applyAlignment="1">
      <alignment horizontal="center"/>
    </xf>
    <xf numFmtId="0" fontId="6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6" fillId="0" borderId="0" xfId="0" applyFont="1" applyAlignment="1">
      <alignment horizontal="right"/>
    </xf>
    <xf numFmtId="164" fontId="10" fillId="2" borderId="0" xfId="0" applyNumberFormat="1" applyFont="1" applyFill="1" applyAlignment="1">
      <alignment horizontal="center"/>
    </xf>
    <xf numFmtId="0" fontId="10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7" fillId="0" borderId="0" xfId="0" quotePrefix="1" applyFont="1" applyAlignment="1">
      <alignment horizontal="left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3" borderId="0" xfId="0" applyFont="1" applyFill="1" applyAlignment="1">
      <alignment horizontal="center"/>
    </xf>
    <xf numFmtId="0" fontId="0" fillId="0" borderId="0" xfId="0" quotePrefix="1" applyAlignment="1">
      <alignment horizontal="center"/>
    </xf>
    <xf numFmtId="0" fontId="0" fillId="3" borderId="0" xfId="0" applyFill="1"/>
    <xf numFmtId="0" fontId="0" fillId="0" borderId="0" xfId="0" applyAlignment="1">
      <alignment horizontal="right"/>
    </xf>
    <xf numFmtId="9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14" fillId="0" borderId="0" xfId="0" applyFont="1"/>
    <xf numFmtId="0" fontId="4" fillId="0" borderId="0" xfId="0" applyFont="1"/>
    <xf numFmtId="14" fontId="15" fillId="0" borderId="0" xfId="0" applyNumberFormat="1" applyFont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right"/>
    </xf>
    <xf numFmtId="0" fontId="3" fillId="0" borderId="0" xfId="0" applyFont="1"/>
    <xf numFmtId="0" fontId="0" fillId="0" borderId="0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5" fillId="0" borderId="0" xfId="0" applyFont="1" applyAlignment="1">
      <alignment horizontal="left"/>
    </xf>
    <xf numFmtId="9" fontId="0" fillId="4" borderId="3" xfId="0" applyNumberFormat="1" applyFill="1" applyBorder="1" applyAlignment="1">
      <alignment horizontal="center"/>
    </xf>
    <xf numFmtId="9" fontId="0" fillId="4" borderId="4" xfId="0" applyNumberFormat="1" applyFill="1" applyBorder="1" applyAlignment="1">
      <alignment horizontal="center"/>
    </xf>
    <xf numFmtId="9" fontId="0" fillId="4" borderId="5" xfId="0" applyNumberFormat="1" applyFill="1" applyBorder="1" applyAlignment="1">
      <alignment horizontal="center"/>
    </xf>
    <xf numFmtId="9" fontId="0" fillId="4" borderId="6" xfId="0" applyNumberFormat="1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9" fontId="0" fillId="4" borderId="2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0" fillId="5" borderId="9" xfId="0" applyFont="1" applyFill="1" applyBorder="1" applyAlignment="1">
      <alignment horizontal="center"/>
    </xf>
    <xf numFmtId="0" fontId="10" fillId="5" borderId="10" xfId="0" applyFon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2" fontId="0" fillId="3" borderId="3" xfId="0" applyNumberFormat="1" applyFill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center"/>
    </xf>
    <xf numFmtId="2" fontId="0" fillId="3" borderId="6" xfId="0" applyNumberForma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5" fillId="5" borderId="1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6" borderId="0" xfId="0" applyFill="1"/>
    <xf numFmtId="14" fontId="19" fillId="0" borderId="0" xfId="1" applyNumberFormat="1" applyFont="1" applyAlignment="1">
      <alignment horizontal="center"/>
    </xf>
    <xf numFmtId="0" fontId="1" fillId="0" borderId="0" xfId="1" applyFont="1"/>
    <xf numFmtId="0" fontId="17" fillId="0" borderId="0" xfId="1" applyFont="1"/>
    <xf numFmtId="0" fontId="1" fillId="0" borderId="1" xfId="1" applyFont="1" applyBorder="1"/>
    <xf numFmtId="0" fontId="20" fillId="7" borderId="0" xfId="1" applyFont="1" applyFill="1"/>
    <xf numFmtId="0" fontId="1" fillId="8" borderId="0" xfId="1" applyFont="1" applyFill="1"/>
    <xf numFmtId="0" fontId="1" fillId="8" borderId="1" xfId="1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 sz="12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[min] </a:t>
            </a:r>
            <a:r>
              <a:rPr lang="pt-PT" sz="1200" b="0" i="1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z</a:t>
            </a:r>
            <a:r>
              <a:rPr lang="pt-PT" sz="12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:   </a:t>
            </a:r>
            <a:r>
              <a:rPr lang="pt-PT" sz="1200" b="0" i="1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z</a:t>
            </a:r>
            <a:r>
              <a:rPr lang="pt-PT" sz="1200" b="0" i="0" u="none" strike="noStrike" baseline="-25000">
                <a:solidFill>
                  <a:srgbClr val="000000"/>
                </a:solidFill>
                <a:latin typeface="Times New Roman"/>
                <a:cs typeface="Times New Roman"/>
              </a:rPr>
              <a:t>min</a:t>
            </a:r>
            <a:r>
              <a:rPr lang="pt-PT" sz="12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 = 0,6 * 1,1944 = $ 0,71666</a:t>
            </a:r>
          </a:p>
        </c:rich>
      </c:tx>
      <c:layout>
        <c:manualLayout>
          <c:xMode val="edge"/>
          <c:yMode val="edge"/>
          <c:x val="0.24184258753129556"/>
          <c:y val="4.05506374822290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92130518234165"/>
          <c:y val="0.12248879239472574"/>
          <c:w val="0.8387715930902111"/>
          <c:h val="0.71986692813960551"/>
        </c:manualLayout>
      </c:layout>
      <c:scatterChart>
        <c:scatterStyle val="lineMarker"/>
        <c:varyColors val="0"/>
        <c:ser>
          <c:idx val="1"/>
          <c:order val="0"/>
          <c:spPr>
            <a:ln w="50800">
              <a:solidFill>
                <a:schemeClr val="tx1"/>
              </a:solidFill>
              <a:prstDash val="solid"/>
            </a:ln>
          </c:spPr>
          <c:marker>
            <c:symbol val="none"/>
          </c:marker>
          <c:xVal>
            <c:numRef>
              <c:f>GraphData!$B$3:$B$30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0.05</c:v>
                </c:pt>
                <c:pt idx="3">
                  <c:v>0.1</c:v>
                </c:pt>
                <c:pt idx="4">
                  <c:v>0.15000000000000002</c:v>
                </c:pt>
                <c:pt idx="5">
                  <c:v>0.2</c:v>
                </c:pt>
                <c:pt idx="6">
                  <c:v>0.25</c:v>
                </c:pt>
                <c:pt idx="7">
                  <c:v>0.30000000000000004</c:v>
                </c:pt>
                <c:pt idx="8">
                  <c:v>0.35000000000000003</c:v>
                </c:pt>
                <c:pt idx="9">
                  <c:v>0.4</c:v>
                </c:pt>
                <c:pt idx="10">
                  <c:v>0.45</c:v>
                </c:pt>
                <c:pt idx="11">
                  <c:v>0.5</c:v>
                </c:pt>
                <c:pt idx="12">
                  <c:v>0.55000000000000004</c:v>
                </c:pt>
                <c:pt idx="13">
                  <c:v>0.60000000000000009</c:v>
                </c:pt>
                <c:pt idx="14">
                  <c:v>0.65</c:v>
                </c:pt>
                <c:pt idx="15">
                  <c:v>0.70000000000000007</c:v>
                </c:pt>
                <c:pt idx="16">
                  <c:v>0.75</c:v>
                </c:pt>
                <c:pt idx="17">
                  <c:v>0.8</c:v>
                </c:pt>
                <c:pt idx="18">
                  <c:v>0.85000000000000009</c:v>
                </c:pt>
                <c:pt idx="19">
                  <c:v>0.9</c:v>
                </c:pt>
                <c:pt idx="20">
                  <c:v>0.95000000000000007</c:v>
                </c:pt>
                <c:pt idx="21">
                  <c:v>1</c:v>
                </c:pt>
                <c:pt idx="22">
                  <c:v>1.05</c:v>
                </c:pt>
                <c:pt idx="23">
                  <c:v>1.1000000000000001</c:v>
                </c:pt>
                <c:pt idx="24">
                  <c:v>1.1500000000000001</c:v>
                </c:pt>
                <c:pt idx="25">
                  <c:v>1.2000000000000002</c:v>
                </c:pt>
                <c:pt idx="26">
                  <c:v>1.25</c:v>
                </c:pt>
                <c:pt idx="27">
                  <c:v>1.3</c:v>
                </c:pt>
              </c:numCache>
            </c:numRef>
          </c:xVal>
          <c:yVal>
            <c:numRef>
              <c:f>GraphData!$D$3:$D$30</c:f>
              <c:numCache>
                <c:formatCode>General</c:formatCode>
                <c:ptCount val="28"/>
                <c:pt idx="0">
                  <c:v>1</c:v>
                </c:pt>
                <c:pt idx="1">
                  <c:v>1</c:v>
                </c:pt>
                <c:pt idx="2">
                  <c:v>0.95</c:v>
                </c:pt>
                <c:pt idx="3">
                  <c:v>0.9</c:v>
                </c:pt>
                <c:pt idx="4">
                  <c:v>0.85</c:v>
                </c:pt>
                <c:pt idx="5">
                  <c:v>0.8</c:v>
                </c:pt>
                <c:pt idx="6">
                  <c:v>0.75</c:v>
                </c:pt>
                <c:pt idx="7">
                  <c:v>0.7</c:v>
                </c:pt>
                <c:pt idx="8">
                  <c:v>0.64999999999999991</c:v>
                </c:pt>
                <c:pt idx="9">
                  <c:v>0.6</c:v>
                </c:pt>
                <c:pt idx="10">
                  <c:v>0.55000000000000004</c:v>
                </c:pt>
                <c:pt idx="11">
                  <c:v>0.5</c:v>
                </c:pt>
                <c:pt idx="12">
                  <c:v>0.44999999999999996</c:v>
                </c:pt>
                <c:pt idx="13">
                  <c:v>0.39999999999999991</c:v>
                </c:pt>
                <c:pt idx="14">
                  <c:v>0.35</c:v>
                </c:pt>
                <c:pt idx="15">
                  <c:v>0.29999999999999993</c:v>
                </c:pt>
                <c:pt idx="16">
                  <c:v>0.25</c:v>
                </c:pt>
                <c:pt idx="17">
                  <c:v>0.19999999999999996</c:v>
                </c:pt>
                <c:pt idx="18">
                  <c:v>0.14999999999999991</c:v>
                </c:pt>
                <c:pt idx="19">
                  <c:v>9.9999999999999978E-2</c:v>
                </c:pt>
                <c:pt idx="20">
                  <c:v>4.9999999999999933E-2</c:v>
                </c:pt>
                <c:pt idx="21">
                  <c:v>0</c:v>
                </c:pt>
                <c:pt idx="22">
                  <c:v>-5.0000000000000044E-2</c:v>
                </c:pt>
                <c:pt idx="23">
                  <c:v>-0.10000000000000009</c:v>
                </c:pt>
                <c:pt idx="24">
                  <c:v>-0.15000000000000013</c:v>
                </c:pt>
                <c:pt idx="25">
                  <c:v>-0.20000000000000018</c:v>
                </c:pt>
                <c:pt idx="26">
                  <c:v>-0.25</c:v>
                </c:pt>
                <c:pt idx="27">
                  <c:v>-0.30000000000000004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46-4830-8824-D710E1637A75}"/>
            </c:ext>
          </c:extLst>
        </c:ser>
        <c:ser>
          <c:idx val="2"/>
          <c:order val="1"/>
          <c:spPr>
            <a:ln w="38100">
              <a:solidFill>
                <a:srgbClr val="00B050"/>
              </a:solidFill>
              <a:prstDash val="dash"/>
            </a:ln>
          </c:spPr>
          <c:marker>
            <c:symbol val="none"/>
          </c:marker>
          <c:dLbls>
            <c:dLbl>
              <c:idx val="1"/>
              <c:layout/>
              <c:numFmt formatCode="0.000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1" u="none" strike="noStrike" baseline="0">
                      <a:solidFill>
                        <a:srgbClr val="000000"/>
                      </a:solidFill>
                      <a:latin typeface="Arial Narrow"/>
                      <a:ea typeface="Arial Narrow"/>
                      <a:cs typeface="Arial Narrow"/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A346-4830-8824-D710E1637A7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GraphData!$B$3:$B$30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0.05</c:v>
                </c:pt>
                <c:pt idx="3">
                  <c:v>0.1</c:v>
                </c:pt>
                <c:pt idx="4">
                  <c:v>0.15000000000000002</c:v>
                </c:pt>
                <c:pt idx="5">
                  <c:v>0.2</c:v>
                </c:pt>
                <c:pt idx="6">
                  <c:v>0.25</c:v>
                </c:pt>
                <c:pt idx="7">
                  <c:v>0.30000000000000004</c:v>
                </c:pt>
                <c:pt idx="8">
                  <c:v>0.35000000000000003</c:v>
                </c:pt>
                <c:pt idx="9">
                  <c:v>0.4</c:v>
                </c:pt>
                <c:pt idx="10">
                  <c:v>0.45</c:v>
                </c:pt>
                <c:pt idx="11">
                  <c:v>0.5</c:v>
                </c:pt>
                <c:pt idx="12">
                  <c:v>0.55000000000000004</c:v>
                </c:pt>
                <c:pt idx="13">
                  <c:v>0.60000000000000009</c:v>
                </c:pt>
                <c:pt idx="14">
                  <c:v>0.65</c:v>
                </c:pt>
                <c:pt idx="15">
                  <c:v>0.70000000000000007</c:v>
                </c:pt>
                <c:pt idx="16">
                  <c:v>0.75</c:v>
                </c:pt>
                <c:pt idx="17">
                  <c:v>0.8</c:v>
                </c:pt>
                <c:pt idx="18">
                  <c:v>0.85000000000000009</c:v>
                </c:pt>
                <c:pt idx="19">
                  <c:v>0.9</c:v>
                </c:pt>
                <c:pt idx="20">
                  <c:v>0.95000000000000007</c:v>
                </c:pt>
                <c:pt idx="21">
                  <c:v>1</c:v>
                </c:pt>
                <c:pt idx="22">
                  <c:v>1.05</c:v>
                </c:pt>
                <c:pt idx="23">
                  <c:v>1.1000000000000001</c:v>
                </c:pt>
                <c:pt idx="24">
                  <c:v>1.1500000000000001</c:v>
                </c:pt>
                <c:pt idx="25">
                  <c:v>1.2000000000000002</c:v>
                </c:pt>
                <c:pt idx="26">
                  <c:v>1.25</c:v>
                </c:pt>
                <c:pt idx="27">
                  <c:v>1.3</c:v>
                </c:pt>
              </c:numCache>
            </c:numRef>
          </c:xVal>
          <c:yVal>
            <c:numRef>
              <c:f>GraphData!$E$3:$E$30</c:f>
              <c:numCache>
                <c:formatCode>General</c:formatCode>
                <c:ptCount val="28"/>
                <c:pt idx="0">
                  <c:v>1.1944444444444444</c:v>
                </c:pt>
                <c:pt idx="1">
                  <c:v>1.1944444444444444</c:v>
                </c:pt>
                <c:pt idx="2">
                  <c:v>1.1277777777777778</c:v>
                </c:pt>
                <c:pt idx="3">
                  <c:v>1.0611111111111111</c:v>
                </c:pt>
                <c:pt idx="4">
                  <c:v>0.99444444444444446</c:v>
                </c:pt>
                <c:pt idx="5">
                  <c:v>0.92777777777777781</c:v>
                </c:pt>
                <c:pt idx="6">
                  <c:v>0.86111111111111116</c:v>
                </c:pt>
                <c:pt idx="7">
                  <c:v>0.7944444444444444</c:v>
                </c:pt>
                <c:pt idx="8">
                  <c:v>0.72777777777777775</c:v>
                </c:pt>
                <c:pt idx="9">
                  <c:v>0.66111111111111109</c:v>
                </c:pt>
                <c:pt idx="10">
                  <c:v>0.59444444444444444</c:v>
                </c:pt>
                <c:pt idx="11">
                  <c:v>0.52777777777777779</c:v>
                </c:pt>
                <c:pt idx="12">
                  <c:v>0.46111111111111103</c:v>
                </c:pt>
                <c:pt idx="13">
                  <c:v>0.39444444444444438</c:v>
                </c:pt>
                <c:pt idx="14">
                  <c:v>0.32777777777777772</c:v>
                </c:pt>
                <c:pt idx="15">
                  <c:v>0.26111111111111107</c:v>
                </c:pt>
                <c:pt idx="16">
                  <c:v>0.19444444444444442</c:v>
                </c:pt>
                <c:pt idx="17">
                  <c:v>0.12777777777777777</c:v>
                </c:pt>
                <c:pt idx="18">
                  <c:v>6.1111111111111116E-2</c:v>
                </c:pt>
                <c:pt idx="19">
                  <c:v>-5.5555555555555358E-3</c:v>
                </c:pt>
                <c:pt idx="20">
                  <c:v>-7.2222222222222188E-2</c:v>
                </c:pt>
                <c:pt idx="21">
                  <c:v>-0.13888888888888884</c:v>
                </c:pt>
                <c:pt idx="22">
                  <c:v>-0.20555555555555549</c:v>
                </c:pt>
                <c:pt idx="23">
                  <c:v>-0.27222222222222237</c:v>
                </c:pt>
                <c:pt idx="24">
                  <c:v>-0.33888888888888902</c:v>
                </c:pt>
                <c:pt idx="25">
                  <c:v>-0.40555555555555567</c:v>
                </c:pt>
                <c:pt idx="26">
                  <c:v>-0.4722222222222221</c:v>
                </c:pt>
                <c:pt idx="27">
                  <c:v>-0.53888888888888897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346-4830-8824-D710E1637A75}"/>
            </c:ext>
          </c:extLst>
        </c:ser>
        <c:ser>
          <c:idx val="4"/>
          <c:order val="2"/>
          <c:spPr>
            <a:ln w="3175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GraphData!$B$3:$B$30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0.05</c:v>
                </c:pt>
                <c:pt idx="3">
                  <c:v>0.1</c:v>
                </c:pt>
                <c:pt idx="4">
                  <c:v>0.15000000000000002</c:v>
                </c:pt>
                <c:pt idx="5">
                  <c:v>0.2</c:v>
                </c:pt>
                <c:pt idx="6">
                  <c:v>0.25</c:v>
                </c:pt>
                <c:pt idx="7">
                  <c:v>0.30000000000000004</c:v>
                </c:pt>
                <c:pt idx="8">
                  <c:v>0.35000000000000003</c:v>
                </c:pt>
                <c:pt idx="9">
                  <c:v>0.4</c:v>
                </c:pt>
                <c:pt idx="10">
                  <c:v>0.45</c:v>
                </c:pt>
                <c:pt idx="11">
                  <c:v>0.5</c:v>
                </c:pt>
                <c:pt idx="12">
                  <c:v>0.55000000000000004</c:v>
                </c:pt>
                <c:pt idx="13">
                  <c:v>0.60000000000000009</c:v>
                </c:pt>
                <c:pt idx="14">
                  <c:v>0.65</c:v>
                </c:pt>
                <c:pt idx="15">
                  <c:v>0.70000000000000007</c:v>
                </c:pt>
                <c:pt idx="16">
                  <c:v>0.75</c:v>
                </c:pt>
                <c:pt idx="17">
                  <c:v>0.8</c:v>
                </c:pt>
                <c:pt idx="18">
                  <c:v>0.85000000000000009</c:v>
                </c:pt>
                <c:pt idx="19">
                  <c:v>0.9</c:v>
                </c:pt>
                <c:pt idx="20">
                  <c:v>0.95000000000000007</c:v>
                </c:pt>
                <c:pt idx="21">
                  <c:v>1</c:v>
                </c:pt>
                <c:pt idx="22">
                  <c:v>1.05</c:v>
                </c:pt>
                <c:pt idx="23">
                  <c:v>1.1000000000000001</c:v>
                </c:pt>
                <c:pt idx="24">
                  <c:v>1.1500000000000001</c:v>
                </c:pt>
                <c:pt idx="25">
                  <c:v>1.2000000000000002</c:v>
                </c:pt>
                <c:pt idx="26">
                  <c:v>1.25</c:v>
                </c:pt>
                <c:pt idx="27">
                  <c:v>1.3</c:v>
                </c:pt>
              </c:numCache>
            </c:numRef>
          </c:xVal>
          <c:yVal>
            <c:numRef>
              <c:f>GraphData!$C$3:$C$30</c:f>
              <c:numCache>
                <c:formatCode>General</c:formatCode>
                <c:ptCount val="28"/>
                <c:pt idx="0">
                  <c:v>0.78125</c:v>
                </c:pt>
                <c:pt idx="1">
                  <c:v>0.78125</c:v>
                </c:pt>
                <c:pt idx="2">
                  <c:v>0.75</c:v>
                </c:pt>
                <c:pt idx="3">
                  <c:v>0.71875</c:v>
                </c:pt>
                <c:pt idx="4">
                  <c:v>0.6875</c:v>
                </c:pt>
                <c:pt idx="5">
                  <c:v>0.65625</c:v>
                </c:pt>
                <c:pt idx="6">
                  <c:v>0.625</c:v>
                </c:pt>
                <c:pt idx="7">
                  <c:v>0.59375</c:v>
                </c:pt>
                <c:pt idx="8">
                  <c:v>0.5625</c:v>
                </c:pt>
                <c:pt idx="9">
                  <c:v>0.53125</c:v>
                </c:pt>
                <c:pt idx="10">
                  <c:v>0.5</c:v>
                </c:pt>
                <c:pt idx="11">
                  <c:v>0.46875</c:v>
                </c:pt>
                <c:pt idx="12">
                  <c:v>0.4375</c:v>
                </c:pt>
                <c:pt idx="13">
                  <c:v>0.40624999999999994</c:v>
                </c:pt>
                <c:pt idx="14">
                  <c:v>0.375</c:v>
                </c:pt>
                <c:pt idx="15">
                  <c:v>0.34374999999999994</c:v>
                </c:pt>
                <c:pt idx="16">
                  <c:v>0.3125</c:v>
                </c:pt>
                <c:pt idx="17">
                  <c:v>0.28125</c:v>
                </c:pt>
                <c:pt idx="18">
                  <c:v>0.25</c:v>
                </c:pt>
                <c:pt idx="19">
                  <c:v>0.21875</c:v>
                </c:pt>
                <c:pt idx="20">
                  <c:v>0.1875</c:v>
                </c:pt>
                <c:pt idx="21">
                  <c:v>0.15625</c:v>
                </c:pt>
                <c:pt idx="22">
                  <c:v>0.125</c:v>
                </c:pt>
                <c:pt idx="23">
                  <c:v>9.375E-2</c:v>
                </c:pt>
                <c:pt idx="24">
                  <c:v>6.2499999999999889E-2</c:v>
                </c:pt>
                <c:pt idx="25">
                  <c:v>3.1249999999999889E-2</c:v>
                </c:pt>
                <c:pt idx="26">
                  <c:v>0</c:v>
                </c:pt>
                <c:pt idx="27">
                  <c:v>-3.125E-2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346-4830-8824-D710E1637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8685656"/>
        <c:axId val="1"/>
      </c:scatterChart>
      <c:valAx>
        <c:axId val="248685656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1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200" b="0" i="1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pt-PT" sz="1200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1</a:t>
                </a:r>
              </a:p>
            </c:rich>
          </c:tx>
          <c:layout>
            <c:manualLayout>
              <c:xMode val="edge"/>
              <c:yMode val="edge"/>
              <c:x val="0.77159309021113243"/>
              <c:y val="0.891891891891891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1"/>
        <c:crosses val="autoZero"/>
        <c:crossBetween val="midCat"/>
      </c:val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0" i="1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200" b="0" i="1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pt-PT" sz="1200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2</a:t>
                </a:r>
              </a:p>
            </c:rich>
          </c:tx>
          <c:layout>
            <c:manualLayout>
              <c:xMode val="edge"/>
              <c:yMode val="edge"/>
              <c:x val="2.6871401151631478E-2"/>
              <c:y val="0.202702702702702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pt-PT"/>
          </a:p>
        </c:txPr>
        <c:crossAx val="24868565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pt-P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6" workbookViewId="0"/>
  </sheetViews>
  <pageMargins left="1.97" right="0.75" top="1" bottom="6.72" header="0.5" footer="0.5"/>
  <pageSetup paperSize="9" orientation="portrait" horizontalDpi="300" verticalDpi="300" r:id="rId1"/>
  <headerFooter alignWithMargins="0"/>
  <drawing r:id="rId2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10.emf"/><Relationship Id="rId2" Type="http://schemas.openxmlformats.org/officeDocument/2006/relationships/image" Target="../media/image9.emf"/><Relationship Id="rId1" Type="http://schemas.openxmlformats.org/officeDocument/2006/relationships/image" Target="../media/image8.emf"/><Relationship Id="rId6" Type="http://schemas.openxmlformats.org/officeDocument/2006/relationships/image" Target="../media/image13.emf"/><Relationship Id="rId5" Type="http://schemas.openxmlformats.org/officeDocument/2006/relationships/image" Target="../media/image12.emf"/><Relationship Id="rId4" Type="http://schemas.openxmlformats.org/officeDocument/2006/relationships/image" Target="../media/image1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19050</xdr:rowOff>
        </xdr:from>
        <xdr:to>
          <xdr:col>8</xdr:col>
          <xdr:colOff>504825</xdr:colOff>
          <xdr:row>32</xdr:row>
          <xdr:rowOff>85725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32</xdr:row>
          <xdr:rowOff>133350</xdr:rowOff>
        </xdr:from>
        <xdr:to>
          <xdr:col>8</xdr:col>
          <xdr:colOff>504825</xdr:colOff>
          <xdr:row>35</xdr:row>
          <xdr:rowOff>76200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9525</xdr:rowOff>
        </xdr:from>
        <xdr:to>
          <xdr:col>3</xdr:col>
          <xdr:colOff>209550</xdr:colOff>
          <xdr:row>37</xdr:row>
          <xdr:rowOff>66675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36</xdr:row>
          <xdr:rowOff>19050</xdr:rowOff>
        </xdr:from>
        <xdr:to>
          <xdr:col>11</xdr:col>
          <xdr:colOff>352425</xdr:colOff>
          <xdr:row>38</xdr:row>
          <xdr:rowOff>114300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9</xdr:row>
          <xdr:rowOff>114300</xdr:rowOff>
        </xdr:from>
        <xdr:to>
          <xdr:col>11</xdr:col>
          <xdr:colOff>123825</xdr:colOff>
          <xdr:row>13</xdr:row>
          <xdr:rowOff>142875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19050</xdr:rowOff>
        </xdr:from>
        <xdr:to>
          <xdr:col>5</xdr:col>
          <xdr:colOff>314325</xdr:colOff>
          <xdr:row>26</xdr:row>
          <xdr:rowOff>47625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8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22</xdr:row>
          <xdr:rowOff>9525</xdr:rowOff>
        </xdr:from>
        <xdr:to>
          <xdr:col>11</xdr:col>
          <xdr:colOff>457200</xdr:colOff>
          <xdr:row>27</xdr:row>
          <xdr:rowOff>66675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8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4959569" cy="352260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0.16875</cdr:x>
      <cdr:y>0.717</cdr:y>
    </cdr:from>
    <cdr:to>
      <cdr:x>0.506</cdr:x>
      <cdr:y>0.80475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37426" y="2526887"/>
          <a:ext cx="1673612" cy="3092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pt-PT" sz="800" b="0" i="0" u="none" strike="noStrike" baseline="0">
              <a:solidFill>
                <a:srgbClr val="000000"/>
              </a:solidFill>
              <a:latin typeface="Arial Black"/>
            </a:rPr>
            <a:t>Feasible region !</a:t>
          </a:r>
        </a:p>
      </cdr:txBody>
    </cdr:sp>
  </cdr:relSizeAnchor>
  <cdr:relSizeAnchor xmlns:cdr="http://schemas.openxmlformats.org/drawingml/2006/chartDrawing">
    <cdr:from>
      <cdr:x>0.288</cdr:x>
      <cdr:y>0.63525</cdr:y>
    </cdr:from>
    <cdr:to>
      <cdr:x>0.43625</cdr:x>
      <cdr:y>0.717</cdr:y>
    </cdr:to>
    <cdr:sp macro="" textlink="">
      <cdr:nvSpPr>
        <cdr:cNvPr id="3074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1429207" y="2238780"/>
          <a:ext cx="735695" cy="28810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0</xdr:rowOff>
        </xdr:from>
        <xdr:to>
          <xdr:col>9</xdr:col>
          <xdr:colOff>495300</xdr:colOff>
          <xdr:row>4</xdr:row>
          <xdr:rowOff>19050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</xdr:row>
          <xdr:rowOff>9525</xdr:rowOff>
        </xdr:from>
        <xdr:to>
          <xdr:col>3</xdr:col>
          <xdr:colOff>457200</xdr:colOff>
          <xdr:row>8</xdr:row>
          <xdr:rowOff>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9525</xdr:rowOff>
        </xdr:from>
        <xdr:to>
          <xdr:col>6</xdr:col>
          <xdr:colOff>9525</xdr:colOff>
          <xdr:row>11</xdr:row>
          <xdr:rowOff>114300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9525</xdr:rowOff>
        </xdr:from>
        <xdr:to>
          <xdr:col>5</xdr:col>
          <xdr:colOff>371475</xdr:colOff>
          <xdr:row>15</xdr:row>
          <xdr:rowOff>114300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9525</xdr:rowOff>
        </xdr:from>
        <xdr:to>
          <xdr:col>5</xdr:col>
          <xdr:colOff>228600</xdr:colOff>
          <xdr:row>19</xdr:row>
          <xdr:rowOff>114300</xdr:rowOff>
        </xdr:to>
        <xdr:sp macro="" textlink="">
          <xdr:nvSpPr>
            <xdr:cNvPr id="3077" name="Object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9525</xdr:rowOff>
        </xdr:from>
        <xdr:to>
          <xdr:col>4</xdr:col>
          <xdr:colOff>542925</xdr:colOff>
          <xdr:row>24</xdr:row>
          <xdr:rowOff>85725</xdr:rowOff>
        </xdr:to>
        <xdr:sp macro="" textlink="">
          <xdr:nvSpPr>
            <xdr:cNvPr id="3078" name="Object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7.emf"/><Relationship Id="rId2" Type="http://schemas.openxmlformats.org/officeDocument/2006/relationships/drawing" Target="../drawings/drawing1.xml"/><Relationship Id="rId16" Type="http://schemas.openxmlformats.org/officeDocument/2006/relationships/oleObject" Target="../embeddings/oleObject7.bin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Relationship Id="rId14" Type="http://schemas.openxmlformats.org/officeDocument/2006/relationships/oleObject" Target="../embeddings/oleObject6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0.bin"/><Relationship Id="rId13" Type="http://schemas.openxmlformats.org/officeDocument/2006/relationships/image" Target="../media/image12.emf"/><Relationship Id="rId3" Type="http://schemas.openxmlformats.org/officeDocument/2006/relationships/vmlDrawing" Target="../drawings/vmlDrawing2.vml"/><Relationship Id="rId7" Type="http://schemas.openxmlformats.org/officeDocument/2006/relationships/image" Target="../media/image9.emf"/><Relationship Id="rId12" Type="http://schemas.openxmlformats.org/officeDocument/2006/relationships/oleObject" Target="../embeddings/oleObject12.bin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9.bin"/><Relationship Id="rId11" Type="http://schemas.openxmlformats.org/officeDocument/2006/relationships/image" Target="../media/image11.emf"/><Relationship Id="rId5" Type="http://schemas.openxmlformats.org/officeDocument/2006/relationships/image" Target="../media/image8.emf"/><Relationship Id="rId15" Type="http://schemas.openxmlformats.org/officeDocument/2006/relationships/image" Target="../media/image13.emf"/><Relationship Id="rId10" Type="http://schemas.openxmlformats.org/officeDocument/2006/relationships/oleObject" Target="../embeddings/oleObject11.bin"/><Relationship Id="rId4" Type="http://schemas.openxmlformats.org/officeDocument/2006/relationships/oleObject" Target="../embeddings/oleObject8.bin"/><Relationship Id="rId9" Type="http://schemas.openxmlformats.org/officeDocument/2006/relationships/image" Target="../media/image10.emf"/><Relationship Id="rId14" Type="http://schemas.openxmlformats.org/officeDocument/2006/relationships/oleObject" Target="../embeddings/oleObject1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40"/>
  <sheetViews>
    <sheetView tabSelected="1" zoomScaleNormal="100" workbookViewId="0"/>
  </sheetViews>
  <sheetFormatPr defaultRowHeight="12.75"/>
  <cols>
    <col min="1" max="1" width="9.33203125" customWidth="1"/>
  </cols>
  <sheetData>
    <row r="1" spans="1:14" ht="13.5">
      <c r="A1" s="27">
        <v>42821</v>
      </c>
      <c r="C1" s="1" t="s">
        <v>29</v>
      </c>
      <c r="D1" s="1"/>
      <c r="E1" s="1"/>
      <c r="F1" s="1"/>
      <c r="G1" s="1"/>
      <c r="M1" s="29"/>
      <c r="N1" s="26" t="s">
        <v>28</v>
      </c>
    </row>
    <row r="2" spans="1:14" ht="13.5">
      <c r="A2" s="48" t="s">
        <v>27</v>
      </c>
      <c r="I2" s="3"/>
      <c r="J2" s="3"/>
      <c r="K2" s="3"/>
      <c r="L2" s="3"/>
      <c r="M2" s="28"/>
      <c r="N2" s="26" t="s">
        <v>28</v>
      </c>
    </row>
    <row r="3" spans="1:14" ht="14.25">
      <c r="D3" s="1" t="s">
        <v>0</v>
      </c>
      <c r="F3" s="3" t="s">
        <v>19</v>
      </c>
      <c r="M3" s="28"/>
      <c r="N3" s="26" t="s">
        <v>28</v>
      </c>
    </row>
    <row r="4" spans="1:14">
      <c r="A4" s="4"/>
      <c r="B4" s="2" t="s">
        <v>20</v>
      </c>
      <c r="C4" s="2" t="s">
        <v>2</v>
      </c>
      <c r="D4" s="2"/>
      <c r="E4" s="2"/>
      <c r="F4" s="2" t="s">
        <v>25</v>
      </c>
      <c r="G4" s="8" t="s">
        <v>7</v>
      </c>
      <c r="M4" s="28"/>
      <c r="N4" s="26" t="s">
        <v>28</v>
      </c>
    </row>
    <row r="5" spans="1:14">
      <c r="A5" t="s">
        <v>21</v>
      </c>
      <c r="B5" s="35">
        <v>0.8</v>
      </c>
      <c r="C5" s="36">
        <v>0.2</v>
      </c>
      <c r="D5" s="21"/>
      <c r="E5" s="21"/>
      <c r="F5" s="39">
        <v>0.8</v>
      </c>
      <c r="G5" s="11"/>
      <c r="M5" s="28"/>
      <c r="N5" s="26" t="s">
        <v>28</v>
      </c>
    </row>
    <row r="6" spans="1:14">
      <c r="A6" t="s">
        <v>22</v>
      </c>
      <c r="B6" s="37">
        <v>0.68</v>
      </c>
      <c r="C6" s="38">
        <v>0.32</v>
      </c>
      <c r="D6" s="21"/>
      <c r="E6" s="21"/>
      <c r="F6" s="40">
        <v>0.6</v>
      </c>
      <c r="G6" s="11"/>
      <c r="H6" s="6"/>
      <c r="K6" s="7"/>
      <c r="M6" s="28"/>
      <c r="N6" s="26" t="s">
        <v>28</v>
      </c>
    </row>
    <row r="7" spans="1:14">
      <c r="A7" s="8" t="s">
        <v>23</v>
      </c>
      <c r="B7" s="22"/>
      <c r="C7" s="41">
        <v>0.25</v>
      </c>
      <c r="D7" s="22"/>
      <c r="E7" s="23"/>
      <c r="F7" s="31"/>
      <c r="M7" s="28"/>
      <c r="N7" s="26" t="s">
        <v>28</v>
      </c>
    </row>
    <row r="8" spans="1:14">
      <c r="A8" s="8"/>
      <c r="B8" s="34" t="s">
        <v>24</v>
      </c>
      <c r="C8" s="20"/>
      <c r="D8" s="22"/>
      <c r="E8" s="23"/>
      <c r="M8" s="28"/>
      <c r="N8" s="26" t="s">
        <v>28</v>
      </c>
    </row>
    <row r="9" spans="1:14">
      <c r="A9" s="4" t="s">
        <v>31</v>
      </c>
      <c r="C9" s="1"/>
      <c r="D9" s="1"/>
      <c r="F9" s="3"/>
      <c r="M9" s="28"/>
      <c r="N9" s="26" t="s">
        <v>28</v>
      </c>
    </row>
    <row r="10" spans="1:14">
      <c r="A10" s="6"/>
      <c r="B10" s="2" t="str">
        <f t="array" ref="B10:C10">TRANSPOSE(A5:A6)</f>
        <v>GroBeef</v>
      </c>
      <c r="C10" s="2" t="str">
        <v>GroPork</v>
      </c>
      <c r="D10" s="2"/>
      <c r="E10" s="2" t="s">
        <v>1</v>
      </c>
      <c r="M10" s="28"/>
      <c r="N10" s="26" t="s">
        <v>28</v>
      </c>
    </row>
    <row r="11" spans="1:14">
      <c r="A11" t="str">
        <f>C4</f>
        <v>Fat content</v>
      </c>
      <c r="B11" s="42">
        <f t="array" ref="B11:C11">TRANSPOSE(C5:C6)</f>
        <v>0.2</v>
      </c>
      <c r="C11" s="43">
        <v>0.32</v>
      </c>
      <c r="D11" s="21"/>
      <c r="E11" s="32">
        <v>0.25</v>
      </c>
      <c r="F11" s="5" t="s">
        <v>3</v>
      </c>
      <c r="M11" s="28"/>
      <c r="N11" s="26" t="s">
        <v>28</v>
      </c>
    </row>
    <row r="12" spans="1:14">
      <c r="A12" t="s">
        <v>4</v>
      </c>
      <c r="B12" s="44">
        <v>1</v>
      </c>
      <c r="C12" s="45">
        <v>1</v>
      </c>
      <c r="D12" s="21"/>
      <c r="E12" s="33">
        <v>1</v>
      </c>
      <c r="F12" s="5" t="s">
        <v>5</v>
      </c>
      <c r="G12" s="6"/>
      <c r="J12" s="7"/>
      <c r="M12" s="28"/>
      <c r="N12" s="26" t="s">
        <v>28</v>
      </c>
    </row>
    <row r="13" spans="1:14">
      <c r="A13" s="2" t="s">
        <v>6</v>
      </c>
      <c r="B13" s="46">
        <v>80</v>
      </c>
      <c r="C13" s="47">
        <v>60</v>
      </c>
      <c r="D13" s="20"/>
      <c r="E13" s="31"/>
      <c r="H13" s="8"/>
      <c r="M13" s="28"/>
      <c r="N13" s="26" t="s">
        <v>28</v>
      </c>
    </row>
    <row r="14" spans="1:14">
      <c r="A14" s="21"/>
      <c r="B14" s="21"/>
      <c r="C14" s="21"/>
      <c r="D14" s="20"/>
      <c r="E14" s="31"/>
      <c r="H14" s="8"/>
      <c r="M14" s="28"/>
      <c r="N14" s="26"/>
    </row>
    <row r="15" spans="1:14">
      <c r="A15" s="1" t="s">
        <v>30</v>
      </c>
      <c r="M15" s="28"/>
      <c r="N15" s="26" t="s">
        <v>28</v>
      </c>
    </row>
    <row r="16" spans="1:14" ht="15.75">
      <c r="A16" s="9" t="s">
        <v>8</v>
      </c>
      <c r="B16" s="10">
        <f>7/12</f>
        <v>0.58333333333333337</v>
      </c>
      <c r="C16" s="10">
        <f>5/12</f>
        <v>0.41666666666666669</v>
      </c>
      <c r="D16" s="30" t="s">
        <v>32</v>
      </c>
      <c r="K16" s="63" t="s">
        <v>36</v>
      </c>
      <c r="M16" s="28"/>
      <c r="N16" s="26" t="s">
        <v>28</v>
      </c>
    </row>
    <row r="17" spans="1:14" ht="16.5" thickBot="1">
      <c r="A17" s="49" t="s">
        <v>33</v>
      </c>
      <c r="B17" s="50">
        <v>1</v>
      </c>
      <c r="C17" s="51">
        <v>1</v>
      </c>
      <c r="D17" s="11"/>
      <c r="E17" s="11"/>
      <c r="F17" s="11"/>
      <c r="K17" s="64">
        <f>MIN($G$18)</f>
        <v>140</v>
      </c>
      <c r="M17" s="28"/>
      <c r="N17" s="26" t="s">
        <v>28</v>
      </c>
    </row>
    <row r="18" spans="1:14" ht="16.5" thickBot="1">
      <c r="A18" s="49" t="s">
        <v>35</v>
      </c>
      <c r="B18" s="52">
        <f>$B$13</f>
        <v>80</v>
      </c>
      <c r="C18" s="53">
        <f>$C$13</f>
        <v>60</v>
      </c>
      <c r="D18" s="12"/>
      <c r="E18" s="12"/>
      <c r="F18" s="12"/>
      <c r="G18" s="62">
        <f>SUMPRODUCT(B18:F18,$B$17:$F$17)</f>
        <v>140</v>
      </c>
      <c r="H18" s="13" t="s">
        <v>9</v>
      </c>
      <c r="K18" s="64">
        <f>COUNT($B$17:$C$17)</f>
        <v>2</v>
      </c>
      <c r="M18" s="28"/>
      <c r="N18" s="26" t="s">
        <v>28</v>
      </c>
    </row>
    <row r="19" spans="1:14">
      <c r="B19" s="2" t="str">
        <f t="shared" ref="B19:C21" si="0">B10</f>
        <v>GroBeef</v>
      </c>
      <c r="C19" s="2" t="str">
        <f t="shared" si="0"/>
        <v>GroPork</v>
      </c>
      <c r="D19" s="14"/>
      <c r="E19" s="14"/>
      <c r="F19" s="14"/>
      <c r="K19" s="64" t="b">
        <f>$G$20&lt;=$I$20</f>
        <v>0</v>
      </c>
      <c r="M19" s="28"/>
      <c r="N19" s="26" t="s">
        <v>28</v>
      </c>
    </row>
    <row r="20" spans="1:14" ht="15.75">
      <c r="A20" s="49" t="s">
        <v>34</v>
      </c>
      <c r="B20" s="54">
        <f t="shared" si="0"/>
        <v>0.2</v>
      </c>
      <c r="C20" s="55">
        <f t="shared" si="0"/>
        <v>0.32</v>
      </c>
      <c r="D20" s="12"/>
      <c r="E20" s="12"/>
      <c r="F20" s="12"/>
      <c r="G20" s="60">
        <f>SUMPRODUCT(B20:F20,$B$17:$F$17)</f>
        <v>0.52</v>
      </c>
      <c r="H20" s="2" t="s">
        <v>10</v>
      </c>
      <c r="I20" s="58">
        <f>E11</f>
        <v>0.25</v>
      </c>
      <c r="K20" s="64" t="b">
        <f>$G$21=$I$21</f>
        <v>0</v>
      </c>
      <c r="M20" s="28"/>
      <c r="N20" s="26" t="s">
        <v>28</v>
      </c>
    </row>
    <row r="21" spans="1:14">
      <c r="B21" s="56">
        <f t="shared" si="0"/>
        <v>1</v>
      </c>
      <c r="C21" s="57">
        <f t="shared" si="0"/>
        <v>1</v>
      </c>
      <c r="D21" s="16"/>
      <c r="E21" s="12"/>
      <c r="F21" s="12"/>
      <c r="G21" s="61">
        <f>SUMPRODUCT(B21:F21,$B$17:$F$17)</f>
        <v>2</v>
      </c>
      <c r="H21" s="17" t="s">
        <v>11</v>
      </c>
      <c r="I21" s="59">
        <f>E12</f>
        <v>1</v>
      </c>
      <c r="K21" s="64">
        <f>{100;100;0.00000000001;0.0000000000005;TRUE;FALSE;FALSE;1;1;1;0.000000000001;TRUE}</f>
        <v>100</v>
      </c>
      <c r="M21" s="28"/>
      <c r="N21" s="26" t="s">
        <v>28</v>
      </c>
    </row>
    <row r="22" spans="1:14">
      <c r="A22" s="24" t="s">
        <v>26</v>
      </c>
      <c r="K22" s="64">
        <f>{100;100;2;100;0;FALSE;TRUE;0.075;0;0;TRUE;30}</f>
        <v>100</v>
      </c>
      <c r="M22" s="28"/>
      <c r="N22" s="26" t="s">
        <v>28</v>
      </c>
    </row>
    <row r="23" spans="1:14">
      <c r="A23" s="15"/>
      <c r="M23" s="28"/>
      <c r="N23" s="26" t="s">
        <v>28</v>
      </c>
    </row>
    <row r="24" spans="1:14">
      <c r="A24" s="15"/>
      <c r="M24" s="28"/>
      <c r="N24" s="26" t="s">
        <v>28</v>
      </c>
    </row>
    <row r="25" spans="1:14">
      <c r="A25" s="15"/>
      <c r="M25" s="28"/>
      <c r="N25" s="26" t="s">
        <v>28</v>
      </c>
    </row>
    <row r="26" spans="1:14">
      <c r="A26" s="15"/>
      <c r="M26" s="28"/>
      <c r="N26" s="26" t="s">
        <v>28</v>
      </c>
    </row>
    <row r="27" spans="1:14">
      <c r="A27" s="15"/>
      <c r="M27" s="28"/>
      <c r="N27" s="26" t="s">
        <v>28</v>
      </c>
    </row>
    <row r="28" spans="1:14">
      <c r="A28" s="25" t="s">
        <v>44</v>
      </c>
      <c r="M28" s="28"/>
      <c r="N28" s="26" t="s">
        <v>28</v>
      </c>
    </row>
    <row r="29" spans="1:14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28"/>
      <c r="N29" s="26" t="s">
        <v>28</v>
      </c>
    </row>
    <row r="30" spans="1:14">
      <c r="A30" s="1" t="s">
        <v>12</v>
      </c>
      <c r="M30" s="28"/>
      <c r="N30" s="26" t="s">
        <v>28</v>
      </c>
    </row>
    <row r="31" spans="1:14">
      <c r="M31" s="28"/>
      <c r="N31" s="26" t="s">
        <v>28</v>
      </c>
    </row>
    <row r="32" spans="1:14">
      <c r="M32" s="28"/>
      <c r="N32" s="26" t="s">
        <v>28</v>
      </c>
    </row>
    <row r="33" spans="1:14">
      <c r="M33" s="28"/>
      <c r="N33" s="26" t="s">
        <v>28</v>
      </c>
    </row>
    <row r="34" spans="1:14">
      <c r="M34" s="28"/>
      <c r="N34" s="26" t="s">
        <v>28</v>
      </c>
    </row>
    <row r="35" spans="1:14">
      <c r="M35" s="28"/>
      <c r="N35" s="26" t="s">
        <v>28</v>
      </c>
    </row>
    <row r="36" spans="1:14">
      <c r="M36" s="28"/>
      <c r="N36" s="26" t="s">
        <v>28</v>
      </c>
    </row>
    <row r="37" spans="1:14">
      <c r="M37" s="28"/>
      <c r="N37" s="26" t="s">
        <v>28</v>
      </c>
    </row>
    <row r="38" spans="1:14">
      <c r="M38" s="28"/>
      <c r="N38" s="26" t="s">
        <v>28</v>
      </c>
    </row>
    <row r="39" spans="1:14">
      <c r="M39" s="28"/>
      <c r="N39" s="26" t="s">
        <v>28</v>
      </c>
    </row>
    <row r="40" spans="1:14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28"/>
    </row>
  </sheetData>
  <phoneticPr fontId="13" type="noConversion"/>
  <pageMargins left="0.25" right="0.25" top="0.25" bottom="0.25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28" r:id="rId4">
          <objectPr defaultSize="0" r:id="rId5">
            <anchor moveWithCells="1">
              <from>
                <xdr:col>0</xdr:col>
                <xdr:colOff>0</xdr:colOff>
                <xdr:row>30</xdr:row>
                <xdr:rowOff>19050</xdr:rowOff>
              </from>
              <to>
                <xdr:col>8</xdr:col>
                <xdr:colOff>504825</xdr:colOff>
                <xdr:row>32</xdr:row>
                <xdr:rowOff>85725</xdr:rowOff>
              </to>
            </anchor>
          </objectPr>
        </oleObject>
      </mc:Choice>
      <mc:Fallback>
        <oleObject progId="Equation.3" shapeId="1028" r:id="rId4"/>
      </mc:Fallback>
    </mc:AlternateContent>
    <mc:AlternateContent xmlns:mc="http://schemas.openxmlformats.org/markup-compatibility/2006">
      <mc:Choice Requires="x14">
        <oleObject progId="Equation.3" shapeId="1029" r:id="rId6">
          <objectPr defaultSize="0" r:id="rId7">
            <anchor moveWithCells="1">
              <from>
                <xdr:col>5</xdr:col>
                <xdr:colOff>152400</xdr:colOff>
                <xdr:row>32</xdr:row>
                <xdr:rowOff>133350</xdr:rowOff>
              </from>
              <to>
                <xdr:col>8</xdr:col>
                <xdr:colOff>504825</xdr:colOff>
                <xdr:row>35</xdr:row>
                <xdr:rowOff>76200</xdr:rowOff>
              </to>
            </anchor>
          </objectPr>
        </oleObject>
      </mc:Choice>
      <mc:Fallback>
        <oleObject progId="Equation.3" shapeId="1029" r:id="rId6"/>
      </mc:Fallback>
    </mc:AlternateContent>
    <mc:AlternateContent xmlns:mc="http://schemas.openxmlformats.org/markup-compatibility/2006">
      <mc:Choice Requires="x14">
        <oleObject progId="Equation.3" shapeId="1030" r:id="rId8">
          <objectPr defaultSize="0" autoPict="0" r:id="rId9">
            <anchor moveWithCells="1">
              <from>
                <xdr:col>0</xdr:col>
                <xdr:colOff>0</xdr:colOff>
                <xdr:row>36</xdr:row>
                <xdr:rowOff>9525</xdr:rowOff>
              </from>
              <to>
                <xdr:col>3</xdr:col>
                <xdr:colOff>209550</xdr:colOff>
                <xdr:row>37</xdr:row>
                <xdr:rowOff>66675</xdr:rowOff>
              </to>
            </anchor>
          </objectPr>
        </oleObject>
      </mc:Choice>
      <mc:Fallback>
        <oleObject progId="Equation.3" shapeId="1030" r:id="rId8"/>
      </mc:Fallback>
    </mc:AlternateContent>
    <mc:AlternateContent xmlns:mc="http://schemas.openxmlformats.org/markup-compatibility/2006">
      <mc:Choice Requires="x14">
        <oleObject progId="Equation.3" shapeId="1031" r:id="rId10">
          <objectPr defaultSize="0" r:id="rId11">
            <anchor moveWithCells="1">
              <from>
                <xdr:col>7</xdr:col>
                <xdr:colOff>76200</xdr:colOff>
                <xdr:row>36</xdr:row>
                <xdr:rowOff>19050</xdr:rowOff>
              </from>
              <to>
                <xdr:col>11</xdr:col>
                <xdr:colOff>352425</xdr:colOff>
                <xdr:row>38</xdr:row>
                <xdr:rowOff>114300</xdr:rowOff>
              </to>
            </anchor>
          </objectPr>
        </oleObject>
      </mc:Choice>
      <mc:Fallback>
        <oleObject progId="Equation.3" shapeId="1031" r:id="rId10"/>
      </mc:Fallback>
    </mc:AlternateContent>
    <mc:AlternateContent xmlns:mc="http://schemas.openxmlformats.org/markup-compatibility/2006">
      <mc:Choice Requires="x14">
        <oleObject progId="Equation.3" shapeId="1032" r:id="rId12">
          <objectPr defaultSize="0" r:id="rId13">
            <anchor moveWithCells="1">
              <from>
                <xdr:col>7</xdr:col>
                <xdr:colOff>19050</xdr:colOff>
                <xdr:row>9</xdr:row>
                <xdr:rowOff>114300</xdr:rowOff>
              </from>
              <to>
                <xdr:col>11</xdr:col>
                <xdr:colOff>123825</xdr:colOff>
                <xdr:row>13</xdr:row>
                <xdr:rowOff>142875</xdr:rowOff>
              </to>
            </anchor>
          </objectPr>
        </oleObject>
      </mc:Choice>
      <mc:Fallback>
        <oleObject progId="Equation.3" shapeId="1032" r:id="rId12"/>
      </mc:Fallback>
    </mc:AlternateContent>
    <mc:AlternateContent xmlns:mc="http://schemas.openxmlformats.org/markup-compatibility/2006">
      <mc:Choice Requires="x14">
        <oleObject progId="Equation.3" shapeId="1033" r:id="rId14">
          <objectPr defaultSize="0" r:id="rId15">
            <anchor moveWithCells="1">
              <from>
                <xdr:col>0</xdr:col>
                <xdr:colOff>0</xdr:colOff>
                <xdr:row>22</xdr:row>
                <xdr:rowOff>19050</xdr:rowOff>
              </from>
              <to>
                <xdr:col>5</xdr:col>
                <xdr:colOff>314325</xdr:colOff>
                <xdr:row>26</xdr:row>
                <xdr:rowOff>47625</xdr:rowOff>
              </to>
            </anchor>
          </objectPr>
        </oleObject>
      </mc:Choice>
      <mc:Fallback>
        <oleObject progId="Equation.3" shapeId="1033" r:id="rId14"/>
      </mc:Fallback>
    </mc:AlternateContent>
    <mc:AlternateContent xmlns:mc="http://schemas.openxmlformats.org/markup-compatibility/2006">
      <mc:Choice Requires="x14">
        <oleObject progId="Equation.3" shapeId="1034" r:id="rId16">
          <objectPr defaultSize="0" r:id="rId17">
            <anchor moveWithCells="1">
              <from>
                <xdr:col>6</xdr:col>
                <xdr:colOff>0</xdr:colOff>
                <xdr:row>22</xdr:row>
                <xdr:rowOff>9525</xdr:rowOff>
              </from>
              <to>
                <xdr:col>11</xdr:col>
                <xdr:colOff>457200</xdr:colOff>
                <xdr:row>27</xdr:row>
                <xdr:rowOff>66675</xdr:rowOff>
              </to>
            </anchor>
          </objectPr>
        </oleObject>
      </mc:Choice>
      <mc:Fallback>
        <oleObject progId="Equation.3" shapeId="1034" r:id="rId1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workbookViewId="0"/>
  </sheetViews>
  <sheetFormatPr defaultRowHeight="12.75"/>
  <sheetData>
    <row r="1" spans="1:5">
      <c r="A1" s="19" t="s">
        <v>17</v>
      </c>
      <c r="B1" s="2">
        <v>0.05</v>
      </c>
      <c r="E1" s="2" t="s">
        <v>18</v>
      </c>
    </row>
    <row r="2" spans="1:5">
      <c r="A2" t="s">
        <v>13</v>
      </c>
      <c r="B2" t="s">
        <v>14</v>
      </c>
      <c r="C2" s="15" t="s">
        <v>15</v>
      </c>
      <c r="D2" s="15" t="s">
        <v>16</v>
      </c>
      <c r="E2" s="15" t="s">
        <v>37</v>
      </c>
    </row>
    <row r="3" spans="1:5">
      <c r="A3">
        <v>0</v>
      </c>
      <c r="B3">
        <f t="shared" ref="B3:B30" si="0">A3*$B$1</f>
        <v>0</v>
      </c>
      <c r="C3">
        <f t="shared" ref="C3:C30" si="1">0.25/0.32-0.2/0.32*B3</f>
        <v>0.78125</v>
      </c>
      <c r="D3">
        <f t="shared" ref="D3:D30" si="2">1-B3</f>
        <v>1</v>
      </c>
      <c r="E3">
        <f t="shared" ref="E3:E30" si="3">((71+2/3)/60-80/60*B3)</f>
        <v>1.1944444444444444</v>
      </c>
    </row>
    <row r="4" spans="1:5">
      <c r="A4">
        <v>0</v>
      </c>
      <c r="B4">
        <f t="shared" si="0"/>
        <v>0</v>
      </c>
      <c r="C4">
        <f t="shared" si="1"/>
        <v>0.78125</v>
      </c>
      <c r="D4">
        <f t="shared" si="2"/>
        <v>1</v>
      </c>
      <c r="E4">
        <f t="shared" si="3"/>
        <v>1.1944444444444444</v>
      </c>
    </row>
    <row r="5" spans="1:5">
      <c r="A5">
        <f>$A4+1</f>
        <v>1</v>
      </c>
      <c r="B5">
        <f t="shared" si="0"/>
        <v>0.05</v>
      </c>
      <c r="C5">
        <f t="shared" si="1"/>
        <v>0.75</v>
      </c>
      <c r="D5">
        <f t="shared" si="2"/>
        <v>0.95</v>
      </c>
      <c r="E5">
        <f t="shared" si="3"/>
        <v>1.1277777777777778</v>
      </c>
    </row>
    <row r="6" spans="1:5">
      <c r="A6">
        <f t="shared" ref="A6:A30" si="4">$A5+1</f>
        <v>2</v>
      </c>
      <c r="B6">
        <f t="shared" si="0"/>
        <v>0.1</v>
      </c>
      <c r="C6">
        <f t="shared" si="1"/>
        <v>0.71875</v>
      </c>
      <c r="D6">
        <f t="shared" si="2"/>
        <v>0.9</v>
      </c>
      <c r="E6">
        <f t="shared" si="3"/>
        <v>1.0611111111111111</v>
      </c>
    </row>
    <row r="7" spans="1:5">
      <c r="A7">
        <f t="shared" si="4"/>
        <v>3</v>
      </c>
      <c r="B7">
        <f t="shared" si="0"/>
        <v>0.15000000000000002</v>
      </c>
      <c r="C7">
        <f t="shared" si="1"/>
        <v>0.6875</v>
      </c>
      <c r="D7">
        <f t="shared" si="2"/>
        <v>0.85</v>
      </c>
      <c r="E7">
        <f t="shared" si="3"/>
        <v>0.99444444444444446</v>
      </c>
    </row>
    <row r="8" spans="1:5">
      <c r="A8">
        <f t="shared" si="4"/>
        <v>4</v>
      </c>
      <c r="B8">
        <f t="shared" si="0"/>
        <v>0.2</v>
      </c>
      <c r="C8">
        <f t="shared" si="1"/>
        <v>0.65625</v>
      </c>
      <c r="D8">
        <f t="shared" si="2"/>
        <v>0.8</v>
      </c>
      <c r="E8">
        <f t="shared" si="3"/>
        <v>0.92777777777777781</v>
      </c>
    </row>
    <row r="9" spans="1:5">
      <c r="A9">
        <f t="shared" si="4"/>
        <v>5</v>
      </c>
      <c r="B9">
        <f t="shared" si="0"/>
        <v>0.25</v>
      </c>
      <c r="C9">
        <f t="shared" si="1"/>
        <v>0.625</v>
      </c>
      <c r="D9">
        <f t="shared" si="2"/>
        <v>0.75</v>
      </c>
      <c r="E9">
        <f t="shared" si="3"/>
        <v>0.86111111111111116</v>
      </c>
    </row>
    <row r="10" spans="1:5">
      <c r="A10">
        <f t="shared" si="4"/>
        <v>6</v>
      </c>
      <c r="B10">
        <f t="shared" si="0"/>
        <v>0.30000000000000004</v>
      </c>
      <c r="C10">
        <f t="shared" si="1"/>
        <v>0.59375</v>
      </c>
      <c r="D10">
        <f t="shared" si="2"/>
        <v>0.7</v>
      </c>
      <c r="E10">
        <f t="shared" si="3"/>
        <v>0.7944444444444444</v>
      </c>
    </row>
    <row r="11" spans="1:5">
      <c r="A11">
        <f t="shared" si="4"/>
        <v>7</v>
      </c>
      <c r="B11">
        <f t="shared" si="0"/>
        <v>0.35000000000000003</v>
      </c>
      <c r="C11">
        <f t="shared" si="1"/>
        <v>0.5625</v>
      </c>
      <c r="D11">
        <f t="shared" si="2"/>
        <v>0.64999999999999991</v>
      </c>
      <c r="E11">
        <f t="shared" si="3"/>
        <v>0.72777777777777775</v>
      </c>
    </row>
    <row r="12" spans="1:5">
      <c r="A12">
        <f t="shared" si="4"/>
        <v>8</v>
      </c>
      <c r="B12">
        <f t="shared" si="0"/>
        <v>0.4</v>
      </c>
      <c r="C12">
        <f t="shared" si="1"/>
        <v>0.53125</v>
      </c>
      <c r="D12">
        <f t="shared" si="2"/>
        <v>0.6</v>
      </c>
      <c r="E12">
        <f t="shared" si="3"/>
        <v>0.66111111111111109</v>
      </c>
    </row>
    <row r="13" spans="1:5">
      <c r="A13">
        <f t="shared" si="4"/>
        <v>9</v>
      </c>
      <c r="B13">
        <f t="shared" si="0"/>
        <v>0.45</v>
      </c>
      <c r="C13">
        <f t="shared" si="1"/>
        <v>0.5</v>
      </c>
      <c r="D13">
        <f t="shared" si="2"/>
        <v>0.55000000000000004</v>
      </c>
      <c r="E13">
        <f t="shared" si="3"/>
        <v>0.59444444444444444</v>
      </c>
    </row>
    <row r="14" spans="1:5">
      <c r="A14">
        <f t="shared" si="4"/>
        <v>10</v>
      </c>
      <c r="B14">
        <f t="shared" si="0"/>
        <v>0.5</v>
      </c>
      <c r="C14">
        <f t="shared" si="1"/>
        <v>0.46875</v>
      </c>
      <c r="D14">
        <f t="shared" si="2"/>
        <v>0.5</v>
      </c>
      <c r="E14">
        <f t="shared" si="3"/>
        <v>0.52777777777777779</v>
      </c>
    </row>
    <row r="15" spans="1:5">
      <c r="A15">
        <f t="shared" si="4"/>
        <v>11</v>
      </c>
      <c r="B15">
        <f t="shared" si="0"/>
        <v>0.55000000000000004</v>
      </c>
      <c r="C15">
        <f t="shared" si="1"/>
        <v>0.4375</v>
      </c>
      <c r="D15">
        <f t="shared" si="2"/>
        <v>0.44999999999999996</v>
      </c>
      <c r="E15">
        <f t="shared" si="3"/>
        <v>0.46111111111111103</v>
      </c>
    </row>
    <row r="16" spans="1:5">
      <c r="A16">
        <f t="shared" si="4"/>
        <v>12</v>
      </c>
      <c r="B16">
        <f t="shared" si="0"/>
        <v>0.60000000000000009</v>
      </c>
      <c r="C16">
        <f t="shared" si="1"/>
        <v>0.40624999999999994</v>
      </c>
      <c r="D16">
        <f t="shared" si="2"/>
        <v>0.39999999999999991</v>
      </c>
      <c r="E16">
        <f t="shared" si="3"/>
        <v>0.39444444444444438</v>
      </c>
    </row>
    <row r="17" spans="1:5">
      <c r="A17">
        <f t="shared" si="4"/>
        <v>13</v>
      </c>
      <c r="B17">
        <f t="shared" si="0"/>
        <v>0.65</v>
      </c>
      <c r="C17">
        <f t="shared" si="1"/>
        <v>0.375</v>
      </c>
      <c r="D17">
        <f t="shared" si="2"/>
        <v>0.35</v>
      </c>
      <c r="E17">
        <f t="shared" si="3"/>
        <v>0.32777777777777772</v>
      </c>
    </row>
    <row r="18" spans="1:5">
      <c r="A18">
        <f t="shared" si="4"/>
        <v>14</v>
      </c>
      <c r="B18">
        <f t="shared" si="0"/>
        <v>0.70000000000000007</v>
      </c>
      <c r="C18">
        <f t="shared" si="1"/>
        <v>0.34374999999999994</v>
      </c>
      <c r="D18">
        <f t="shared" si="2"/>
        <v>0.29999999999999993</v>
      </c>
      <c r="E18">
        <f t="shared" si="3"/>
        <v>0.26111111111111107</v>
      </c>
    </row>
    <row r="19" spans="1:5">
      <c r="A19">
        <f t="shared" si="4"/>
        <v>15</v>
      </c>
      <c r="B19">
        <f t="shared" si="0"/>
        <v>0.75</v>
      </c>
      <c r="C19">
        <f t="shared" si="1"/>
        <v>0.3125</v>
      </c>
      <c r="D19">
        <f t="shared" si="2"/>
        <v>0.25</v>
      </c>
      <c r="E19">
        <f t="shared" si="3"/>
        <v>0.19444444444444442</v>
      </c>
    </row>
    <row r="20" spans="1:5">
      <c r="A20">
        <f t="shared" si="4"/>
        <v>16</v>
      </c>
      <c r="B20">
        <f t="shared" si="0"/>
        <v>0.8</v>
      </c>
      <c r="C20">
        <f t="shared" si="1"/>
        <v>0.28125</v>
      </c>
      <c r="D20">
        <f t="shared" si="2"/>
        <v>0.19999999999999996</v>
      </c>
      <c r="E20">
        <f t="shared" si="3"/>
        <v>0.12777777777777777</v>
      </c>
    </row>
    <row r="21" spans="1:5">
      <c r="A21">
        <f t="shared" si="4"/>
        <v>17</v>
      </c>
      <c r="B21">
        <f t="shared" si="0"/>
        <v>0.85000000000000009</v>
      </c>
      <c r="C21">
        <f t="shared" si="1"/>
        <v>0.25</v>
      </c>
      <c r="D21">
        <f t="shared" si="2"/>
        <v>0.14999999999999991</v>
      </c>
      <c r="E21">
        <f t="shared" si="3"/>
        <v>6.1111111111111116E-2</v>
      </c>
    </row>
    <row r="22" spans="1:5">
      <c r="A22">
        <f t="shared" si="4"/>
        <v>18</v>
      </c>
      <c r="B22">
        <f t="shared" si="0"/>
        <v>0.9</v>
      </c>
      <c r="C22">
        <f t="shared" si="1"/>
        <v>0.21875</v>
      </c>
      <c r="D22">
        <f t="shared" si="2"/>
        <v>9.9999999999999978E-2</v>
      </c>
      <c r="E22">
        <f t="shared" si="3"/>
        <v>-5.5555555555555358E-3</v>
      </c>
    </row>
    <row r="23" spans="1:5">
      <c r="A23">
        <f t="shared" si="4"/>
        <v>19</v>
      </c>
      <c r="B23">
        <f t="shared" si="0"/>
        <v>0.95000000000000007</v>
      </c>
      <c r="C23">
        <f t="shared" si="1"/>
        <v>0.1875</v>
      </c>
      <c r="D23">
        <f t="shared" si="2"/>
        <v>4.9999999999999933E-2</v>
      </c>
      <c r="E23">
        <f t="shared" si="3"/>
        <v>-7.2222222222222188E-2</v>
      </c>
    </row>
    <row r="24" spans="1:5">
      <c r="A24">
        <f t="shared" si="4"/>
        <v>20</v>
      </c>
      <c r="B24">
        <f t="shared" si="0"/>
        <v>1</v>
      </c>
      <c r="C24">
        <f t="shared" si="1"/>
        <v>0.15625</v>
      </c>
      <c r="D24">
        <f t="shared" si="2"/>
        <v>0</v>
      </c>
      <c r="E24">
        <f t="shared" si="3"/>
        <v>-0.13888888888888884</v>
      </c>
    </row>
    <row r="25" spans="1:5">
      <c r="A25">
        <f t="shared" si="4"/>
        <v>21</v>
      </c>
      <c r="B25">
        <f t="shared" si="0"/>
        <v>1.05</v>
      </c>
      <c r="C25">
        <f t="shared" si="1"/>
        <v>0.125</v>
      </c>
      <c r="D25">
        <f t="shared" si="2"/>
        <v>-5.0000000000000044E-2</v>
      </c>
      <c r="E25">
        <f t="shared" si="3"/>
        <v>-0.20555555555555549</v>
      </c>
    </row>
    <row r="26" spans="1:5">
      <c r="A26">
        <f t="shared" si="4"/>
        <v>22</v>
      </c>
      <c r="B26">
        <f t="shared" si="0"/>
        <v>1.1000000000000001</v>
      </c>
      <c r="C26">
        <f t="shared" si="1"/>
        <v>9.375E-2</v>
      </c>
      <c r="D26">
        <f t="shared" si="2"/>
        <v>-0.10000000000000009</v>
      </c>
      <c r="E26">
        <f t="shared" si="3"/>
        <v>-0.27222222222222237</v>
      </c>
    </row>
    <row r="27" spans="1:5">
      <c r="A27">
        <f t="shared" si="4"/>
        <v>23</v>
      </c>
      <c r="B27">
        <f t="shared" si="0"/>
        <v>1.1500000000000001</v>
      </c>
      <c r="C27">
        <f t="shared" si="1"/>
        <v>6.2499999999999889E-2</v>
      </c>
      <c r="D27">
        <f t="shared" si="2"/>
        <v>-0.15000000000000013</v>
      </c>
      <c r="E27">
        <f t="shared" si="3"/>
        <v>-0.33888888888888902</v>
      </c>
    </row>
    <row r="28" spans="1:5">
      <c r="A28">
        <f t="shared" si="4"/>
        <v>24</v>
      </c>
      <c r="B28">
        <f t="shared" si="0"/>
        <v>1.2000000000000002</v>
      </c>
      <c r="C28">
        <f t="shared" si="1"/>
        <v>3.1249999999999889E-2</v>
      </c>
      <c r="D28">
        <f t="shared" si="2"/>
        <v>-0.20000000000000018</v>
      </c>
      <c r="E28">
        <f t="shared" si="3"/>
        <v>-0.40555555555555567</v>
      </c>
    </row>
    <row r="29" spans="1:5">
      <c r="A29">
        <f t="shared" si="4"/>
        <v>25</v>
      </c>
      <c r="B29">
        <f t="shared" si="0"/>
        <v>1.25</v>
      </c>
      <c r="C29">
        <f t="shared" si="1"/>
        <v>0</v>
      </c>
      <c r="D29">
        <f t="shared" si="2"/>
        <v>-0.25</v>
      </c>
      <c r="E29">
        <f t="shared" si="3"/>
        <v>-0.4722222222222221</v>
      </c>
    </row>
    <row r="30" spans="1:5">
      <c r="A30">
        <f t="shared" si="4"/>
        <v>26</v>
      </c>
      <c r="B30">
        <f t="shared" si="0"/>
        <v>1.3</v>
      </c>
      <c r="C30">
        <f t="shared" si="1"/>
        <v>-3.125E-2</v>
      </c>
      <c r="D30">
        <f t="shared" si="2"/>
        <v>-0.30000000000000004</v>
      </c>
      <c r="E30">
        <f t="shared" si="3"/>
        <v>-0.53888888888888897</v>
      </c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7"/>
  <sheetViews>
    <sheetView zoomScaleNormal="100" workbookViewId="0"/>
  </sheetViews>
  <sheetFormatPr defaultColWidth="10.6640625" defaultRowHeight="12.75"/>
  <cols>
    <col min="1" max="7" width="10.6640625" style="66"/>
    <col min="8" max="9" width="10.6640625" style="66" customWidth="1"/>
    <col min="10" max="16384" width="10.6640625" style="66"/>
  </cols>
  <sheetData>
    <row r="1" spans="1:10" ht="13.5">
      <c r="A1" s="65">
        <v>42443</v>
      </c>
      <c r="C1" s="67" t="s">
        <v>38</v>
      </c>
      <c r="J1" s="68"/>
    </row>
    <row r="2" spans="1:10">
      <c r="D2" s="67" t="s">
        <v>39</v>
      </c>
      <c r="J2" s="68"/>
    </row>
    <row r="3" spans="1:10">
      <c r="A3" s="66" t="s">
        <v>40</v>
      </c>
      <c r="J3" s="68"/>
    </row>
    <row r="4" spans="1:10">
      <c r="J4" s="68"/>
    </row>
    <row r="5" spans="1:10">
      <c r="J5" s="68"/>
    </row>
    <row r="6" spans="1:10" ht="14.25">
      <c r="F6" s="69" t="s">
        <v>41</v>
      </c>
      <c r="J6" s="68"/>
    </row>
    <row r="7" spans="1:10" ht="14.25">
      <c r="F7" s="69" t="s">
        <v>42</v>
      </c>
      <c r="J7" s="68"/>
    </row>
    <row r="8" spans="1:10">
      <c r="J8" s="68"/>
    </row>
    <row r="9" spans="1:10">
      <c r="J9" s="68"/>
    </row>
    <row r="10" spans="1:10">
      <c r="J10" s="68"/>
    </row>
    <row r="11" spans="1:10">
      <c r="J11" s="68"/>
    </row>
    <row r="12" spans="1:10">
      <c r="J12" s="68"/>
    </row>
    <row r="13" spans="1:10">
      <c r="J13" s="68"/>
    </row>
    <row r="14" spans="1:10">
      <c r="J14" s="68"/>
    </row>
    <row r="15" spans="1:10">
      <c r="J15" s="68"/>
    </row>
    <row r="16" spans="1:10">
      <c r="J16" s="68"/>
    </row>
    <row r="17" spans="1:10">
      <c r="J17" s="68"/>
    </row>
    <row r="18" spans="1:10">
      <c r="J18" s="68"/>
    </row>
    <row r="19" spans="1:10">
      <c r="J19" s="68"/>
    </row>
    <row r="20" spans="1:10">
      <c r="J20" s="68"/>
    </row>
    <row r="21" spans="1:10">
      <c r="J21" s="68"/>
    </row>
    <row r="22" spans="1:10">
      <c r="G22" s="67" t="s">
        <v>43</v>
      </c>
      <c r="J22" s="68"/>
    </row>
    <row r="23" spans="1:10">
      <c r="J23" s="68"/>
    </row>
    <row r="24" spans="1:10">
      <c r="J24" s="68"/>
    </row>
    <row r="25" spans="1:10">
      <c r="J25" s="68"/>
    </row>
    <row r="26" spans="1:10">
      <c r="J26" s="68"/>
    </row>
    <row r="27" spans="1:10">
      <c r="A27" s="70"/>
      <c r="B27" s="70"/>
      <c r="C27" s="70"/>
      <c r="D27" s="70"/>
      <c r="E27" s="70"/>
      <c r="F27" s="70"/>
      <c r="G27" s="70"/>
      <c r="H27" s="70"/>
      <c r="I27" s="70"/>
      <c r="J27" s="71"/>
    </row>
  </sheetData>
  <pageMargins left="0.5" right="0.5" top="0.5" bottom="0.5" header="0.3" footer="0.3"/>
  <pageSetup paperSize="9" orientation="portrait" horizontalDpi="2400" verticalDpi="2400" r:id="rId1"/>
  <drawing r:id="rId2"/>
  <legacyDrawing r:id="rId3"/>
  <oleObjects>
    <mc:AlternateContent xmlns:mc="http://schemas.openxmlformats.org/markup-compatibility/2006">
      <mc:Choice Requires="x14">
        <oleObject progId="Equation.3" shapeId="3073" r:id="rId4">
          <objectPr defaultSize="0" r:id="rId5">
            <anchor moveWithCells="1">
              <from>
                <xdr:col>6</xdr:col>
                <xdr:colOff>9525</xdr:colOff>
                <xdr:row>0</xdr:row>
                <xdr:rowOff>0</xdr:rowOff>
              </from>
              <to>
                <xdr:col>9</xdr:col>
                <xdr:colOff>495300</xdr:colOff>
                <xdr:row>4</xdr:row>
                <xdr:rowOff>19050</xdr:rowOff>
              </to>
            </anchor>
          </objectPr>
        </oleObject>
      </mc:Choice>
      <mc:Fallback>
        <oleObject progId="Equation.3" shapeId="3073" r:id="rId4"/>
      </mc:Fallback>
    </mc:AlternateContent>
    <mc:AlternateContent xmlns:mc="http://schemas.openxmlformats.org/markup-compatibility/2006">
      <mc:Choice Requires="x14">
        <oleObject progId="Equation.3" shapeId="3074" r:id="rId6">
          <objectPr defaultSize="0" r:id="rId7">
            <anchor moveWithCells="1">
              <from>
                <xdr:col>0</xdr:col>
                <xdr:colOff>0</xdr:colOff>
                <xdr:row>4</xdr:row>
                <xdr:rowOff>9525</xdr:rowOff>
              </from>
              <to>
                <xdr:col>3</xdr:col>
                <xdr:colOff>457200</xdr:colOff>
                <xdr:row>8</xdr:row>
                <xdr:rowOff>0</xdr:rowOff>
              </to>
            </anchor>
          </objectPr>
        </oleObject>
      </mc:Choice>
      <mc:Fallback>
        <oleObject progId="Equation.3" shapeId="3074" r:id="rId6"/>
      </mc:Fallback>
    </mc:AlternateContent>
    <mc:AlternateContent xmlns:mc="http://schemas.openxmlformats.org/markup-compatibility/2006">
      <mc:Choice Requires="x14">
        <oleObject progId="Equation.3" shapeId="3075" r:id="rId8">
          <objectPr defaultSize="0" r:id="rId9">
            <anchor moveWithCells="1">
              <from>
                <xdr:col>2</xdr:col>
                <xdr:colOff>0</xdr:colOff>
                <xdr:row>9</xdr:row>
                <xdr:rowOff>9525</xdr:rowOff>
              </from>
              <to>
                <xdr:col>6</xdr:col>
                <xdr:colOff>9525</xdr:colOff>
                <xdr:row>11</xdr:row>
                <xdr:rowOff>114300</xdr:rowOff>
              </to>
            </anchor>
          </objectPr>
        </oleObject>
      </mc:Choice>
      <mc:Fallback>
        <oleObject progId="Equation.3" shapeId="3075" r:id="rId8"/>
      </mc:Fallback>
    </mc:AlternateContent>
    <mc:AlternateContent xmlns:mc="http://schemas.openxmlformats.org/markup-compatibility/2006">
      <mc:Choice Requires="x14">
        <oleObject progId="Equation.3" shapeId="3076" r:id="rId10">
          <objectPr defaultSize="0" r:id="rId11">
            <anchor moveWithCells="1">
              <from>
                <xdr:col>2</xdr:col>
                <xdr:colOff>0</xdr:colOff>
                <xdr:row>13</xdr:row>
                <xdr:rowOff>9525</xdr:rowOff>
              </from>
              <to>
                <xdr:col>5</xdr:col>
                <xdr:colOff>371475</xdr:colOff>
                <xdr:row>15</xdr:row>
                <xdr:rowOff>114300</xdr:rowOff>
              </to>
            </anchor>
          </objectPr>
        </oleObject>
      </mc:Choice>
      <mc:Fallback>
        <oleObject progId="Equation.3" shapeId="3076" r:id="rId10"/>
      </mc:Fallback>
    </mc:AlternateContent>
    <mc:AlternateContent xmlns:mc="http://schemas.openxmlformats.org/markup-compatibility/2006">
      <mc:Choice Requires="x14">
        <oleObject progId="Equation.3" shapeId="3077" r:id="rId12">
          <objectPr defaultSize="0" r:id="rId13">
            <anchor moveWithCells="1">
              <from>
                <xdr:col>2</xdr:col>
                <xdr:colOff>0</xdr:colOff>
                <xdr:row>17</xdr:row>
                <xdr:rowOff>9525</xdr:rowOff>
              </from>
              <to>
                <xdr:col>5</xdr:col>
                <xdr:colOff>228600</xdr:colOff>
                <xdr:row>19</xdr:row>
                <xdr:rowOff>114300</xdr:rowOff>
              </to>
            </anchor>
          </objectPr>
        </oleObject>
      </mc:Choice>
      <mc:Fallback>
        <oleObject progId="Equation.3" shapeId="3077" r:id="rId12"/>
      </mc:Fallback>
    </mc:AlternateContent>
    <mc:AlternateContent xmlns:mc="http://schemas.openxmlformats.org/markup-compatibility/2006">
      <mc:Choice Requires="x14">
        <oleObject progId="Equation.3" shapeId="3078" r:id="rId14">
          <objectPr defaultSize="0" r:id="rId15">
            <anchor moveWithCells="1">
              <from>
                <xdr:col>2</xdr:col>
                <xdr:colOff>0</xdr:colOff>
                <xdr:row>21</xdr:row>
                <xdr:rowOff>9525</xdr:rowOff>
              </from>
              <to>
                <xdr:col>4</xdr:col>
                <xdr:colOff>542925</xdr:colOff>
                <xdr:row>24</xdr:row>
                <xdr:rowOff>85725</xdr:rowOff>
              </to>
            </anchor>
          </objectPr>
        </oleObject>
      </mc:Choice>
      <mc:Fallback>
        <oleObject progId="Equation.3" shapeId="3078" r:id="rId1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VillButch</vt:lpstr>
      <vt:lpstr>GraphData</vt:lpstr>
      <vt:lpstr>equations</vt:lpstr>
      <vt:lpstr>Graph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Miguel Casquilho</cp:lastModifiedBy>
  <cp:lastPrinted>2007-03-05T02:44:27Z</cp:lastPrinted>
  <dcterms:created xsi:type="dcterms:W3CDTF">2007-02-20T23:29:30Z</dcterms:created>
  <dcterms:modified xsi:type="dcterms:W3CDTF">2017-03-27T21:13:37Z</dcterms:modified>
</cp:coreProperties>
</file>